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1585" windowHeight="14775"/>
  </bookViews>
  <sheets>
    <sheet name="申し込み方法" sheetId="7" r:id="rId1"/>
    <sheet name="入力男子" sheetId="3" r:id="rId2"/>
    <sheet name="入力女子" sheetId="5" r:id="rId3"/>
    <sheet name="印刷用男子" sheetId="1" r:id="rId4"/>
    <sheet name="印刷用女子" sheetId="6" r:id="rId5"/>
  </sheets>
  <definedNames>
    <definedName name="_xlnm.Print_Area" localSheetId="3">印刷用男子!$A$1:$AF$45</definedName>
    <definedName name="_xlnm.Print_Area" localSheetId="1">入力男子!$A$1:$S$56</definedName>
    <definedName name="学校">入力男子!$B$65:$D$145</definedName>
    <definedName name="女子">入力女子!$A$15:$G$57</definedName>
    <definedName name="男子" localSheetId="2">入力女子!$A$15:$G$57</definedName>
    <definedName name="男子">入力男子!$A$15:$G$64</definedName>
  </definedNames>
  <calcPr calcId="152511"/>
</workbook>
</file>

<file path=xl/calcChain.xml><?xml version="1.0" encoding="utf-8"?>
<calcChain xmlns="http://schemas.openxmlformats.org/spreadsheetml/2006/main">
  <c r="O6" i="1" l="1"/>
  <c r="Z1" i="6"/>
  <c r="Y42" i="6" s="1"/>
  <c r="Y24" i="6"/>
  <c r="O1" i="6"/>
  <c r="K16" i="6" s="1"/>
  <c r="N17" i="6" s="1"/>
  <c r="O44" i="6"/>
  <c r="O45" i="6"/>
  <c r="O42" i="6"/>
  <c r="O43" i="6"/>
  <c r="O40" i="6"/>
  <c r="O41" i="6"/>
  <c r="O38" i="6"/>
  <c r="O39" i="6"/>
  <c r="O36" i="6"/>
  <c r="O37" i="6"/>
  <c r="O34" i="6"/>
  <c r="O35" i="6"/>
  <c r="O32" i="6"/>
  <c r="O33" i="6"/>
  <c r="O30" i="6"/>
  <c r="L30" i="6" s="1"/>
  <c r="O31" i="6"/>
  <c r="O28" i="6"/>
  <c r="O29" i="6"/>
  <c r="O26" i="6"/>
  <c r="O27" i="6"/>
  <c r="O24" i="6"/>
  <c r="O25" i="6"/>
  <c r="O22" i="6"/>
  <c r="O23" i="6"/>
  <c r="O20" i="6"/>
  <c r="O21" i="6"/>
  <c r="O18" i="6"/>
  <c r="O19" i="6"/>
  <c r="O16" i="6"/>
  <c r="O17" i="6"/>
  <c r="O14" i="6"/>
  <c r="O15" i="6"/>
  <c r="O12" i="6"/>
  <c r="O13" i="6"/>
  <c r="O10" i="6"/>
  <c r="O11" i="6"/>
  <c r="O8" i="6"/>
  <c r="O9" i="6"/>
  <c r="AC43" i="6"/>
  <c r="AC35" i="6"/>
  <c r="AC24" i="6"/>
  <c r="AC15" i="6"/>
  <c r="R8" i="6"/>
  <c r="O6" i="6"/>
  <c r="O7" i="6"/>
  <c r="AD6" i="6"/>
  <c r="AF45" i="6"/>
  <c r="AE45" i="6"/>
  <c r="AD45" i="6"/>
  <c r="AB45" i="6"/>
  <c r="AA45" i="6"/>
  <c r="Z45" i="6"/>
  <c r="U45" i="6"/>
  <c r="T45" i="6"/>
  <c r="S45" i="6"/>
  <c r="Q45" i="6"/>
  <c r="P45" i="6"/>
  <c r="AF44" i="6"/>
  <c r="AE44" i="6"/>
  <c r="AD44" i="6"/>
  <c r="AB44" i="6"/>
  <c r="AA44" i="6"/>
  <c r="Z44" i="6"/>
  <c r="U44" i="6"/>
  <c r="T44" i="6"/>
  <c r="S44" i="6"/>
  <c r="Q44" i="6"/>
  <c r="P44" i="6"/>
  <c r="AF43" i="6"/>
  <c r="AE43" i="6"/>
  <c r="AD43" i="6"/>
  <c r="AB43" i="6"/>
  <c r="AA43" i="6"/>
  <c r="Z43" i="6"/>
  <c r="U43" i="6"/>
  <c r="T43" i="6"/>
  <c r="S43" i="6"/>
  <c r="Q43" i="6"/>
  <c r="P43" i="6"/>
  <c r="AF42" i="6"/>
  <c r="AE42" i="6"/>
  <c r="AD42" i="6"/>
  <c r="AB42" i="6"/>
  <c r="AA42" i="6"/>
  <c r="Z42" i="6"/>
  <c r="U42" i="6"/>
  <c r="T42" i="6"/>
  <c r="S42" i="6"/>
  <c r="Q42" i="6"/>
  <c r="P42" i="6"/>
  <c r="E42" i="6"/>
  <c r="AF41" i="6"/>
  <c r="AE41" i="6"/>
  <c r="AD41" i="6"/>
  <c r="AB41" i="6"/>
  <c r="AA41" i="6"/>
  <c r="Z41" i="6"/>
  <c r="U41" i="6"/>
  <c r="T41" i="6"/>
  <c r="S41" i="6"/>
  <c r="Q41" i="6"/>
  <c r="P41" i="6"/>
  <c r="AF40" i="6"/>
  <c r="AE40" i="6"/>
  <c r="AD40" i="6"/>
  <c r="AB40" i="6"/>
  <c r="AA40" i="6"/>
  <c r="Z40" i="6"/>
  <c r="U40" i="6"/>
  <c r="T40" i="6"/>
  <c r="S40" i="6"/>
  <c r="Q40" i="6"/>
  <c r="P40" i="6"/>
  <c r="AF39" i="6"/>
  <c r="AE39" i="6"/>
  <c r="AD39" i="6"/>
  <c r="AB39" i="6"/>
  <c r="AA39" i="6"/>
  <c r="Z39" i="6"/>
  <c r="U39" i="6"/>
  <c r="T39" i="6"/>
  <c r="S39" i="6"/>
  <c r="Q39" i="6"/>
  <c r="P39" i="6"/>
  <c r="AF38" i="6"/>
  <c r="AE38" i="6"/>
  <c r="AD38" i="6"/>
  <c r="AB38" i="6"/>
  <c r="AA38" i="6"/>
  <c r="Z38" i="6"/>
  <c r="U38" i="6"/>
  <c r="T38" i="6"/>
  <c r="S38" i="6"/>
  <c r="Q38" i="6"/>
  <c r="P38" i="6"/>
  <c r="AF37" i="6"/>
  <c r="AE37" i="6"/>
  <c r="AD37" i="6"/>
  <c r="AB37" i="6"/>
  <c r="AA37" i="6"/>
  <c r="Z37" i="6"/>
  <c r="U37" i="6"/>
  <c r="T37" i="6"/>
  <c r="S37" i="6"/>
  <c r="Q37" i="6"/>
  <c r="P37" i="6"/>
  <c r="AF36" i="6"/>
  <c r="AE36" i="6"/>
  <c r="AD36" i="6"/>
  <c r="AB36" i="6"/>
  <c r="AA36" i="6"/>
  <c r="Z36" i="6"/>
  <c r="U36" i="6"/>
  <c r="T36" i="6"/>
  <c r="S36" i="6"/>
  <c r="Q36" i="6"/>
  <c r="P36" i="6"/>
  <c r="C36" i="6"/>
  <c r="A36" i="6"/>
  <c r="AF35" i="6"/>
  <c r="AE35" i="6"/>
  <c r="AD35" i="6"/>
  <c r="AB35" i="6"/>
  <c r="AA35" i="6"/>
  <c r="Z35" i="6"/>
  <c r="U35" i="6"/>
  <c r="T35" i="6"/>
  <c r="S35" i="6"/>
  <c r="Q35" i="6"/>
  <c r="P35" i="6"/>
  <c r="AF34" i="6"/>
  <c r="AE34" i="6"/>
  <c r="AD34" i="6"/>
  <c r="AB34" i="6"/>
  <c r="AA34" i="6"/>
  <c r="Z34" i="6"/>
  <c r="U34" i="6"/>
  <c r="T34" i="6"/>
  <c r="S34" i="6"/>
  <c r="Q34" i="6"/>
  <c r="P34" i="6"/>
  <c r="AF33" i="6"/>
  <c r="AE33" i="6"/>
  <c r="AD33" i="6"/>
  <c r="AB33" i="6"/>
  <c r="AA33" i="6"/>
  <c r="Z33" i="6"/>
  <c r="U33" i="6"/>
  <c r="T33" i="6"/>
  <c r="S33" i="6"/>
  <c r="Q33" i="6"/>
  <c r="P33" i="6"/>
  <c r="AF32" i="6"/>
  <c r="AE32" i="6"/>
  <c r="AD32" i="6"/>
  <c r="AB32" i="6"/>
  <c r="AA32" i="6"/>
  <c r="Z32" i="6"/>
  <c r="U32" i="6"/>
  <c r="T32" i="6"/>
  <c r="S32" i="6"/>
  <c r="Q32" i="6"/>
  <c r="P32" i="6"/>
  <c r="C32" i="6"/>
  <c r="A32" i="6"/>
  <c r="AF31" i="6"/>
  <c r="AE31" i="6"/>
  <c r="AD31" i="6"/>
  <c r="AB31" i="6"/>
  <c r="AA31" i="6"/>
  <c r="Z31" i="6"/>
  <c r="U31" i="6"/>
  <c r="T31" i="6"/>
  <c r="S31" i="6"/>
  <c r="Q31" i="6"/>
  <c r="P31" i="6"/>
  <c r="AF30" i="6"/>
  <c r="AE30" i="6"/>
  <c r="AD30" i="6"/>
  <c r="AB30" i="6"/>
  <c r="AA30" i="6"/>
  <c r="Z30" i="6"/>
  <c r="U30" i="6"/>
  <c r="T30" i="6"/>
  <c r="S30" i="6"/>
  <c r="Q30" i="6"/>
  <c r="P30" i="6"/>
  <c r="AF29" i="6"/>
  <c r="AE29" i="6"/>
  <c r="AD29" i="6"/>
  <c r="AB29" i="6"/>
  <c r="AA29" i="6"/>
  <c r="Z29" i="6"/>
  <c r="U29" i="6"/>
  <c r="T29" i="6"/>
  <c r="S29" i="6"/>
  <c r="Q29" i="6"/>
  <c r="P29" i="6"/>
  <c r="AF28" i="6"/>
  <c r="AE28" i="6"/>
  <c r="AD28" i="6"/>
  <c r="AB28" i="6"/>
  <c r="AA28" i="6"/>
  <c r="Z28" i="6"/>
  <c r="U28" i="6"/>
  <c r="T28" i="6"/>
  <c r="S28" i="6"/>
  <c r="Q28" i="6"/>
  <c r="P28" i="6"/>
  <c r="AF27" i="6"/>
  <c r="AE27" i="6"/>
  <c r="AD27" i="6"/>
  <c r="AB27" i="6"/>
  <c r="AA27" i="6"/>
  <c r="Z27" i="6"/>
  <c r="U27" i="6"/>
  <c r="T27" i="6"/>
  <c r="S27" i="6"/>
  <c r="Q27" i="6"/>
  <c r="P27" i="6"/>
  <c r="A27" i="6"/>
  <c r="AF26" i="6"/>
  <c r="AE26" i="6"/>
  <c r="AD26" i="6"/>
  <c r="AB26" i="6"/>
  <c r="AA26" i="6"/>
  <c r="Z26" i="6"/>
  <c r="U26" i="6"/>
  <c r="T26" i="6"/>
  <c r="S26" i="6"/>
  <c r="Q26" i="6"/>
  <c r="P26" i="6"/>
  <c r="AF25" i="6"/>
  <c r="AE25" i="6"/>
  <c r="AD25" i="6"/>
  <c r="AB25" i="6"/>
  <c r="AA25" i="6"/>
  <c r="Z25" i="6"/>
  <c r="U25" i="6"/>
  <c r="T25" i="6"/>
  <c r="S25" i="6"/>
  <c r="Q25" i="6"/>
  <c r="P25" i="6"/>
  <c r="AF24" i="6"/>
  <c r="AE24" i="6"/>
  <c r="AD24" i="6"/>
  <c r="AB24" i="6"/>
  <c r="AA24" i="6"/>
  <c r="Z24" i="6"/>
  <c r="U24" i="6"/>
  <c r="T24" i="6"/>
  <c r="S24" i="6"/>
  <c r="Q24" i="6"/>
  <c r="P24" i="6"/>
  <c r="AF23" i="6"/>
  <c r="AE23" i="6"/>
  <c r="AD23" i="6"/>
  <c r="AB23" i="6"/>
  <c r="AA23" i="6"/>
  <c r="Z23" i="6"/>
  <c r="U23" i="6"/>
  <c r="T23" i="6"/>
  <c r="S23" i="6"/>
  <c r="Q23" i="6"/>
  <c r="P23" i="6"/>
  <c r="AF22" i="6"/>
  <c r="AE22" i="6"/>
  <c r="AD22" i="6"/>
  <c r="AB22" i="6"/>
  <c r="AA22" i="6"/>
  <c r="Z22" i="6"/>
  <c r="U22" i="6"/>
  <c r="T22" i="6"/>
  <c r="S22" i="6"/>
  <c r="Q22" i="6"/>
  <c r="P22" i="6"/>
  <c r="G22" i="6"/>
  <c r="F22" i="6"/>
  <c r="E22" i="6"/>
  <c r="D22" i="6"/>
  <c r="C22" i="6"/>
  <c r="B22" i="6"/>
  <c r="AF21" i="6"/>
  <c r="AE21" i="6"/>
  <c r="AD21" i="6"/>
  <c r="AB21" i="6"/>
  <c r="AA21" i="6"/>
  <c r="Z21" i="6"/>
  <c r="U21" i="6"/>
  <c r="T21" i="6"/>
  <c r="S21" i="6"/>
  <c r="Q21" i="6"/>
  <c r="P21" i="6"/>
  <c r="AF20" i="6"/>
  <c r="AE20" i="6"/>
  <c r="AD20" i="6"/>
  <c r="AB20" i="6"/>
  <c r="AA20" i="6"/>
  <c r="Z20" i="6"/>
  <c r="U20" i="6"/>
  <c r="T20" i="6"/>
  <c r="S20" i="6"/>
  <c r="Q20" i="6"/>
  <c r="P20" i="6"/>
  <c r="G20" i="6"/>
  <c r="F20" i="6"/>
  <c r="E20" i="6"/>
  <c r="D20" i="6"/>
  <c r="C20" i="6"/>
  <c r="B20" i="6"/>
  <c r="AF19" i="6"/>
  <c r="AE19" i="6"/>
  <c r="AD19" i="6"/>
  <c r="AB19" i="6"/>
  <c r="AA19" i="6"/>
  <c r="Z19" i="6"/>
  <c r="U19" i="6"/>
  <c r="T19" i="6"/>
  <c r="S19" i="6"/>
  <c r="Q19" i="6"/>
  <c r="P19" i="6"/>
  <c r="AF18" i="6"/>
  <c r="AE18" i="6"/>
  <c r="AD18" i="6"/>
  <c r="AB18" i="6"/>
  <c r="AA18" i="6"/>
  <c r="Z18" i="6"/>
  <c r="U18" i="6"/>
  <c r="T18" i="6"/>
  <c r="S18" i="6"/>
  <c r="Q18" i="6"/>
  <c r="P18" i="6"/>
  <c r="G18" i="6"/>
  <c r="F18" i="6"/>
  <c r="E18" i="6"/>
  <c r="D18" i="6"/>
  <c r="C18" i="6"/>
  <c r="B18" i="6"/>
  <c r="AF17" i="6"/>
  <c r="AE17" i="6"/>
  <c r="AD17" i="6"/>
  <c r="AB17" i="6"/>
  <c r="AA17" i="6"/>
  <c r="Z17" i="6"/>
  <c r="U17" i="6"/>
  <c r="T17" i="6"/>
  <c r="S17" i="6"/>
  <c r="Q17" i="6"/>
  <c r="P17" i="6"/>
  <c r="AF16" i="6"/>
  <c r="AE16" i="6"/>
  <c r="AD16" i="6"/>
  <c r="AB16" i="6"/>
  <c r="AA16" i="6"/>
  <c r="Z16" i="6"/>
  <c r="U16" i="6"/>
  <c r="T16" i="6"/>
  <c r="S16" i="6"/>
  <c r="Q16" i="6"/>
  <c r="P16" i="6"/>
  <c r="G16" i="6"/>
  <c r="F16" i="6"/>
  <c r="E16" i="6"/>
  <c r="D16" i="6"/>
  <c r="C16" i="6"/>
  <c r="B16" i="6"/>
  <c r="AF15" i="6"/>
  <c r="AE15" i="6"/>
  <c r="AD15" i="6"/>
  <c r="AB15" i="6"/>
  <c r="AA15" i="6"/>
  <c r="Z15" i="6"/>
  <c r="U15" i="6"/>
  <c r="T15" i="6"/>
  <c r="S15" i="6"/>
  <c r="Q15" i="6"/>
  <c r="P15" i="6"/>
  <c r="AF14" i="6"/>
  <c r="AE14" i="6"/>
  <c r="AD14" i="6"/>
  <c r="AB14" i="6"/>
  <c r="AA14" i="6"/>
  <c r="Z14" i="6"/>
  <c r="U14" i="6"/>
  <c r="T14" i="6"/>
  <c r="S14" i="6"/>
  <c r="Q14" i="6"/>
  <c r="P14" i="6"/>
  <c r="G14" i="6"/>
  <c r="F14" i="6"/>
  <c r="E14" i="6"/>
  <c r="D14" i="6"/>
  <c r="C14" i="6"/>
  <c r="B14" i="6"/>
  <c r="AF13" i="6"/>
  <c r="AE13" i="6"/>
  <c r="AD13" i="6"/>
  <c r="AB13" i="6"/>
  <c r="AA13" i="6"/>
  <c r="Z13" i="6"/>
  <c r="U13" i="6"/>
  <c r="T13" i="6"/>
  <c r="S13" i="6"/>
  <c r="Q13" i="6"/>
  <c r="P13" i="6"/>
  <c r="AF12" i="6"/>
  <c r="AE12" i="6"/>
  <c r="AD12" i="6"/>
  <c r="AB12" i="6"/>
  <c r="AA12" i="6"/>
  <c r="Z12" i="6"/>
  <c r="U12" i="6"/>
  <c r="T12" i="6"/>
  <c r="S12" i="6"/>
  <c r="Q12" i="6"/>
  <c r="P12" i="6"/>
  <c r="G12" i="6"/>
  <c r="F12" i="6"/>
  <c r="E12" i="6"/>
  <c r="D12" i="6"/>
  <c r="C12" i="6"/>
  <c r="B12" i="6"/>
  <c r="AF11" i="6"/>
  <c r="AE11" i="6"/>
  <c r="AD11" i="6"/>
  <c r="AB11" i="6"/>
  <c r="AA11" i="6"/>
  <c r="Z11" i="6"/>
  <c r="U11" i="6"/>
  <c r="T11" i="6"/>
  <c r="S11" i="6"/>
  <c r="Q11" i="6"/>
  <c r="P11" i="6"/>
  <c r="AF10" i="6"/>
  <c r="AE10" i="6"/>
  <c r="AD10" i="6"/>
  <c r="AB10" i="6"/>
  <c r="AA10" i="6"/>
  <c r="Z10" i="6"/>
  <c r="U10" i="6"/>
  <c r="T10" i="6"/>
  <c r="S10" i="6"/>
  <c r="Q10" i="6"/>
  <c r="P10" i="6"/>
  <c r="G10" i="6"/>
  <c r="F10" i="6"/>
  <c r="E10" i="6"/>
  <c r="D10" i="6"/>
  <c r="C10" i="6"/>
  <c r="B10" i="6"/>
  <c r="AF9" i="6"/>
  <c r="AE9" i="6"/>
  <c r="AD9" i="6"/>
  <c r="AB9" i="6"/>
  <c r="AA9" i="6"/>
  <c r="Z9" i="6"/>
  <c r="U9" i="6"/>
  <c r="T9" i="6"/>
  <c r="S9" i="6"/>
  <c r="Q9" i="6"/>
  <c r="P9" i="6"/>
  <c r="AF8" i="6"/>
  <c r="AE8" i="6"/>
  <c r="AD8" i="6"/>
  <c r="AB8" i="6"/>
  <c r="AA8" i="6"/>
  <c r="Z8" i="6"/>
  <c r="U8" i="6"/>
  <c r="T8" i="6"/>
  <c r="S8" i="6"/>
  <c r="Q8" i="6"/>
  <c r="P8" i="6"/>
  <c r="G8" i="6"/>
  <c r="F8" i="6"/>
  <c r="E8" i="6"/>
  <c r="D8" i="6"/>
  <c r="C8" i="6"/>
  <c r="B8" i="6"/>
  <c r="AF7" i="6"/>
  <c r="AE7" i="6"/>
  <c r="AD7" i="6"/>
  <c r="AB7" i="6"/>
  <c r="AA7" i="6"/>
  <c r="Z7" i="6"/>
  <c r="U7" i="6"/>
  <c r="T7" i="6"/>
  <c r="S7" i="6"/>
  <c r="Q7" i="6"/>
  <c r="P7" i="6"/>
  <c r="AF6" i="6"/>
  <c r="AE6" i="6"/>
  <c r="AB6" i="6"/>
  <c r="AA6" i="6"/>
  <c r="Z6" i="6"/>
  <c r="U6" i="6"/>
  <c r="T6" i="6"/>
  <c r="S6" i="6"/>
  <c r="Q6" i="6"/>
  <c r="P6" i="6"/>
  <c r="C6" i="6"/>
  <c r="B6" i="6"/>
  <c r="AB1" i="6"/>
  <c r="Q1" i="6"/>
  <c r="Z1" i="1"/>
  <c r="AC45" i="1" s="1"/>
  <c r="AC42" i="1"/>
  <c r="AC40" i="1"/>
  <c r="AC36" i="1"/>
  <c r="AC28" i="1"/>
  <c r="AC20" i="1"/>
  <c r="AC14" i="1"/>
  <c r="AC6" i="1"/>
  <c r="Y38" i="1"/>
  <c r="Y32" i="1"/>
  <c r="Y24" i="1"/>
  <c r="Y16" i="1"/>
  <c r="Y12" i="1"/>
  <c r="O1" i="1"/>
  <c r="R14" i="1" s="1"/>
  <c r="O44" i="1"/>
  <c r="O45" i="1"/>
  <c r="L44" i="1" s="1"/>
  <c r="O42" i="1"/>
  <c r="O43" i="1"/>
  <c r="L42" i="1" s="1"/>
  <c r="O40" i="1"/>
  <c r="O41" i="1"/>
  <c r="L40" i="1" s="1"/>
  <c r="O38" i="1"/>
  <c r="O39" i="1"/>
  <c r="O36" i="1"/>
  <c r="O37" i="1"/>
  <c r="L36" i="1" s="1"/>
  <c r="O34" i="1"/>
  <c r="O35" i="1"/>
  <c r="O32" i="1"/>
  <c r="O33" i="1"/>
  <c r="L32" i="1" s="1"/>
  <c r="O30" i="1"/>
  <c r="O31" i="1"/>
  <c r="O28" i="1"/>
  <c r="O29" i="1"/>
  <c r="O26" i="1"/>
  <c r="O27" i="1"/>
  <c r="O24" i="1"/>
  <c r="O25" i="1"/>
  <c r="L24" i="1" s="1"/>
  <c r="O22" i="1"/>
  <c r="O23" i="1"/>
  <c r="O20" i="1"/>
  <c r="O21" i="1"/>
  <c r="L20" i="1" s="1"/>
  <c r="O18" i="1"/>
  <c r="O19" i="1"/>
  <c r="O16" i="1"/>
  <c r="O17" i="1"/>
  <c r="L16" i="1" s="1"/>
  <c r="O14" i="1"/>
  <c r="O15" i="1"/>
  <c r="O12" i="1"/>
  <c r="O13" i="1"/>
  <c r="O10" i="1"/>
  <c r="O11" i="1"/>
  <c r="O8" i="1"/>
  <c r="O9" i="1"/>
  <c r="O7" i="1"/>
  <c r="L6" i="1" s="1"/>
  <c r="AB1" i="1"/>
  <c r="Q1" i="1"/>
  <c r="A32" i="1"/>
  <c r="C32" i="1"/>
  <c r="C36" i="1"/>
  <c r="A36" i="1"/>
  <c r="E42" i="1"/>
  <c r="A27" i="1"/>
  <c r="C6" i="1"/>
  <c r="B6" i="1"/>
  <c r="G22" i="1"/>
  <c r="F22" i="1"/>
  <c r="E22" i="1"/>
  <c r="D22" i="1"/>
  <c r="C22" i="1"/>
  <c r="B22" i="1"/>
  <c r="G20" i="1"/>
  <c r="F20" i="1"/>
  <c r="E20" i="1"/>
  <c r="D20" i="1"/>
  <c r="C20" i="1"/>
  <c r="B20" i="1"/>
  <c r="G18" i="1"/>
  <c r="F18" i="1"/>
  <c r="E18" i="1"/>
  <c r="D18" i="1"/>
  <c r="C18" i="1"/>
  <c r="B18" i="1"/>
  <c r="G16" i="1"/>
  <c r="F16" i="1"/>
  <c r="E16" i="1"/>
  <c r="D16" i="1"/>
  <c r="C16" i="1"/>
  <c r="B16" i="1"/>
  <c r="G14" i="1"/>
  <c r="F14" i="1"/>
  <c r="E14" i="1"/>
  <c r="D14" i="1"/>
  <c r="C14" i="1"/>
  <c r="B14" i="1"/>
  <c r="G12" i="1"/>
  <c r="F12" i="1"/>
  <c r="E12" i="1"/>
  <c r="D12" i="1"/>
  <c r="C12" i="1"/>
  <c r="B12" i="1"/>
  <c r="G10" i="1"/>
  <c r="F10" i="1"/>
  <c r="E10" i="1"/>
  <c r="D10" i="1"/>
  <c r="C10" i="1"/>
  <c r="B10" i="1"/>
  <c r="G8" i="1"/>
  <c r="F8" i="1"/>
  <c r="E8" i="1"/>
  <c r="D8" i="1"/>
  <c r="C8" i="1"/>
  <c r="B8" i="1"/>
  <c r="AF45" i="1"/>
  <c r="AE45" i="1"/>
  <c r="AD45" i="1"/>
  <c r="AB45" i="1"/>
  <c r="AA45" i="1"/>
  <c r="Z45" i="1"/>
  <c r="AF44" i="1"/>
  <c r="AE44" i="1"/>
  <c r="AD44" i="1"/>
  <c r="AB44" i="1"/>
  <c r="AA44" i="1"/>
  <c r="Z44" i="1"/>
  <c r="AF43" i="1"/>
  <c r="AE43" i="1"/>
  <c r="AD43" i="1"/>
  <c r="AB43" i="1"/>
  <c r="AA43" i="1"/>
  <c r="Z43" i="1"/>
  <c r="AF42" i="1"/>
  <c r="AE42" i="1"/>
  <c r="AD42" i="1"/>
  <c r="AB42" i="1"/>
  <c r="AA42" i="1"/>
  <c r="Z42" i="1"/>
  <c r="AF41" i="1"/>
  <c r="AE41" i="1"/>
  <c r="AD41" i="1"/>
  <c r="AB41" i="1"/>
  <c r="AA41" i="1"/>
  <c r="Z41" i="1"/>
  <c r="AF40" i="1"/>
  <c r="AE40" i="1"/>
  <c r="AD40" i="1"/>
  <c r="AB40" i="1"/>
  <c r="AA40" i="1"/>
  <c r="Z40" i="1"/>
  <c r="AF39" i="1"/>
  <c r="AE39" i="1"/>
  <c r="AD39" i="1"/>
  <c r="AB39" i="1"/>
  <c r="AA39" i="1"/>
  <c r="Z39" i="1"/>
  <c r="AF38" i="1"/>
  <c r="AE38" i="1"/>
  <c r="AD38" i="1"/>
  <c r="AB38" i="1"/>
  <c r="AA38" i="1"/>
  <c r="Z38" i="1"/>
  <c r="AF37" i="1"/>
  <c r="AE37" i="1"/>
  <c r="AD37" i="1"/>
  <c r="AB37" i="1"/>
  <c r="AA37" i="1"/>
  <c r="Z37" i="1"/>
  <c r="AF36" i="1"/>
  <c r="AE36" i="1"/>
  <c r="AD36" i="1"/>
  <c r="AB36" i="1"/>
  <c r="AA36" i="1"/>
  <c r="Z36" i="1"/>
  <c r="AF35" i="1"/>
  <c r="AE35" i="1"/>
  <c r="AD35" i="1"/>
  <c r="AB35" i="1"/>
  <c r="AA35" i="1"/>
  <c r="Z35" i="1"/>
  <c r="AF34" i="1"/>
  <c r="AE34" i="1"/>
  <c r="AD34" i="1"/>
  <c r="AB34" i="1"/>
  <c r="AA34" i="1"/>
  <c r="Z34" i="1"/>
  <c r="AF33" i="1"/>
  <c r="AE33" i="1"/>
  <c r="AD33" i="1"/>
  <c r="AB33" i="1"/>
  <c r="AA33" i="1"/>
  <c r="Z33" i="1"/>
  <c r="AF32" i="1"/>
  <c r="AE32" i="1"/>
  <c r="AD32" i="1"/>
  <c r="AB32" i="1"/>
  <c r="AA32" i="1"/>
  <c r="Z32" i="1"/>
  <c r="AF31" i="1"/>
  <c r="AE31" i="1"/>
  <c r="AD31" i="1"/>
  <c r="AB31" i="1"/>
  <c r="AA31" i="1"/>
  <c r="Z31" i="1"/>
  <c r="AF30" i="1"/>
  <c r="AE30" i="1"/>
  <c r="AD30" i="1"/>
  <c r="AB30" i="1"/>
  <c r="AA30" i="1"/>
  <c r="Z30" i="1"/>
  <c r="AF29" i="1"/>
  <c r="AE29" i="1"/>
  <c r="AD29" i="1"/>
  <c r="AB29" i="1"/>
  <c r="AA29" i="1"/>
  <c r="Z29" i="1"/>
  <c r="AF28" i="1"/>
  <c r="AE28" i="1"/>
  <c r="AD28" i="1"/>
  <c r="AB28" i="1"/>
  <c r="AA28" i="1"/>
  <c r="Z28" i="1"/>
  <c r="AF27" i="1"/>
  <c r="AE27" i="1"/>
  <c r="AD27" i="1"/>
  <c r="AB27" i="1"/>
  <c r="AA27" i="1"/>
  <c r="Z27" i="1"/>
  <c r="AF26" i="1"/>
  <c r="AE26" i="1"/>
  <c r="AD26" i="1"/>
  <c r="AB26" i="1"/>
  <c r="AA26" i="1"/>
  <c r="Z26" i="1"/>
  <c r="AF25" i="1"/>
  <c r="AE25" i="1"/>
  <c r="AD25" i="1"/>
  <c r="AB25" i="1"/>
  <c r="AA25" i="1"/>
  <c r="Z25" i="1"/>
  <c r="AF24" i="1"/>
  <c r="AE24" i="1"/>
  <c r="AD24" i="1"/>
  <c r="AB24" i="1"/>
  <c r="AA24" i="1"/>
  <c r="Z24" i="1"/>
  <c r="AF23" i="1"/>
  <c r="AE23" i="1"/>
  <c r="AD23" i="1"/>
  <c r="AB23" i="1"/>
  <c r="AA23" i="1"/>
  <c r="Z23" i="1"/>
  <c r="AF22" i="1"/>
  <c r="AE22" i="1"/>
  <c r="AD22" i="1"/>
  <c r="AB22" i="1"/>
  <c r="AA22" i="1"/>
  <c r="Z22" i="1"/>
  <c r="AF21" i="1"/>
  <c r="AE21" i="1"/>
  <c r="AD21" i="1"/>
  <c r="AB21" i="1"/>
  <c r="AA21" i="1"/>
  <c r="Z21" i="1"/>
  <c r="AF20" i="1"/>
  <c r="AE20" i="1"/>
  <c r="AD20" i="1"/>
  <c r="AB20" i="1"/>
  <c r="AA20" i="1"/>
  <c r="Z20" i="1"/>
  <c r="AF19" i="1"/>
  <c r="AE19" i="1"/>
  <c r="AD19" i="1"/>
  <c r="AB19" i="1"/>
  <c r="AA19" i="1"/>
  <c r="Z19" i="1"/>
  <c r="AF18" i="1"/>
  <c r="AE18" i="1"/>
  <c r="AD18" i="1"/>
  <c r="AB18" i="1"/>
  <c r="AA18" i="1"/>
  <c r="Z18" i="1"/>
  <c r="AF17" i="1"/>
  <c r="AE17" i="1"/>
  <c r="AD17" i="1"/>
  <c r="AB17" i="1"/>
  <c r="AA17" i="1"/>
  <c r="Z17" i="1"/>
  <c r="AF16" i="1"/>
  <c r="AE16" i="1"/>
  <c r="AD16" i="1"/>
  <c r="AB16" i="1"/>
  <c r="AA16" i="1"/>
  <c r="Z16" i="1"/>
  <c r="AF15" i="1"/>
  <c r="AE15" i="1"/>
  <c r="AD15" i="1"/>
  <c r="AB15" i="1"/>
  <c r="AA15" i="1"/>
  <c r="Z15" i="1"/>
  <c r="AF14" i="1"/>
  <c r="AE14" i="1"/>
  <c r="AD14" i="1"/>
  <c r="AB14" i="1"/>
  <c r="AA14" i="1"/>
  <c r="Z14" i="1"/>
  <c r="AF13" i="1"/>
  <c r="AE13" i="1"/>
  <c r="AD13" i="1"/>
  <c r="AB13" i="1"/>
  <c r="AA13" i="1"/>
  <c r="Z13" i="1"/>
  <c r="AF12" i="1"/>
  <c r="AE12" i="1"/>
  <c r="AD12" i="1"/>
  <c r="AB12" i="1"/>
  <c r="AA12" i="1"/>
  <c r="Z12" i="1"/>
  <c r="AF11" i="1"/>
  <c r="AE11" i="1"/>
  <c r="AD11" i="1"/>
  <c r="AB11" i="1"/>
  <c r="AA11" i="1"/>
  <c r="Z11" i="1"/>
  <c r="AF10" i="1"/>
  <c r="AE10" i="1"/>
  <c r="AD10" i="1"/>
  <c r="AB10" i="1"/>
  <c r="AA10" i="1"/>
  <c r="Z10" i="1"/>
  <c r="AF9" i="1"/>
  <c r="AE9" i="1"/>
  <c r="AD9" i="1"/>
  <c r="AB9" i="1"/>
  <c r="AA9" i="1"/>
  <c r="Z9" i="1"/>
  <c r="AF8" i="1"/>
  <c r="AE8" i="1"/>
  <c r="AD8" i="1"/>
  <c r="AB8" i="1"/>
  <c r="AA8" i="1"/>
  <c r="Z8" i="1"/>
  <c r="AF7" i="1"/>
  <c r="AE7" i="1"/>
  <c r="AD7" i="1"/>
  <c r="AB7" i="1"/>
  <c r="AA7" i="1"/>
  <c r="Z7" i="1"/>
  <c r="AF6" i="1"/>
  <c r="AE6" i="1"/>
  <c r="AD6" i="1"/>
  <c r="U45" i="1"/>
  <c r="T45" i="1"/>
  <c r="S45" i="1"/>
  <c r="Q45" i="1"/>
  <c r="P45" i="1"/>
  <c r="U44" i="1"/>
  <c r="T44" i="1"/>
  <c r="S44" i="1"/>
  <c r="Q44" i="1"/>
  <c r="P44" i="1"/>
  <c r="U43" i="1"/>
  <c r="T43" i="1"/>
  <c r="S43" i="1"/>
  <c r="Q43" i="1"/>
  <c r="P43" i="1"/>
  <c r="U42" i="1"/>
  <c r="T42" i="1"/>
  <c r="S42" i="1"/>
  <c r="Q42" i="1"/>
  <c r="P42" i="1"/>
  <c r="U41" i="1"/>
  <c r="T41" i="1"/>
  <c r="S41" i="1"/>
  <c r="Q41" i="1"/>
  <c r="P41" i="1"/>
  <c r="U40" i="1"/>
  <c r="T40" i="1"/>
  <c r="S40" i="1"/>
  <c r="Q40" i="1"/>
  <c r="P40" i="1"/>
  <c r="U39" i="1"/>
  <c r="T39" i="1"/>
  <c r="S39" i="1"/>
  <c r="Q39" i="1"/>
  <c r="P39" i="1"/>
  <c r="U38" i="1"/>
  <c r="T38" i="1"/>
  <c r="S38" i="1"/>
  <c r="Q38" i="1"/>
  <c r="P38" i="1"/>
  <c r="U37" i="1"/>
  <c r="T37" i="1"/>
  <c r="S37" i="1"/>
  <c r="Q37" i="1"/>
  <c r="P37" i="1"/>
  <c r="U36" i="1"/>
  <c r="T36" i="1"/>
  <c r="S36" i="1"/>
  <c r="Q36" i="1"/>
  <c r="P36" i="1"/>
  <c r="U35" i="1"/>
  <c r="T35" i="1"/>
  <c r="S35" i="1"/>
  <c r="Q35" i="1"/>
  <c r="P35" i="1"/>
  <c r="U34" i="1"/>
  <c r="T34" i="1"/>
  <c r="S34" i="1"/>
  <c r="Q34" i="1"/>
  <c r="P34" i="1"/>
  <c r="U33" i="1"/>
  <c r="T33" i="1"/>
  <c r="S33" i="1"/>
  <c r="Q33" i="1"/>
  <c r="P33" i="1"/>
  <c r="U32" i="1"/>
  <c r="T32" i="1"/>
  <c r="S32" i="1"/>
  <c r="Q32" i="1"/>
  <c r="P32" i="1"/>
  <c r="U31" i="1"/>
  <c r="T31" i="1"/>
  <c r="S31" i="1"/>
  <c r="Q31" i="1"/>
  <c r="P31" i="1"/>
  <c r="U30" i="1"/>
  <c r="T30" i="1"/>
  <c r="S30" i="1"/>
  <c r="Q30" i="1"/>
  <c r="P30" i="1"/>
  <c r="U29" i="1"/>
  <c r="T29" i="1"/>
  <c r="S29" i="1"/>
  <c r="Q29" i="1"/>
  <c r="P29" i="1"/>
  <c r="U28" i="1"/>
  <c r="T28" i="1"/>
  <c r="S28" i="1"/>
  <c r="Q28" i="1"/>
  <c r="P28" i="1"/>
  <c r="U27" i="1"/>
  <c r="T27" i="1"/>
  <c r="S27" i="1"/>
  <c r="Q27" i="1"/>
  <c r="P27" i="1"/>
  <c r="U26" i="1"/>
  <c r="T26" i="1"/>
  <c r="S26" i="1"/>
  <c r="Q26" i="1"/>
  <c r="P26" i="1"/>
  <c r="U25" i="1"/>
  <c r="T25" i="1"/>
  <c r="S25" i="1"/>
  <c r="Q25" i="1"/>
  <c r="P25" i="1"/>
  <c r="U24" i="1"/>
  <c r="T24" i="1"/>
  <c r="S24" i="1"/>
  <c r="Q24" i="1"/>
  <c r="P24" i="1"/>
  <c r="U23" i="1"/>
  <c r="T23" i="1"/>
  <c r="S23" i="1"/>
  <c r="Q23" i="1"/>
  <c r="P23" i="1"/>
  <c r="U22" i="1"/>
  <c r="T22" i="1"/>
  <c r="S22" i="1"/>
  <c r="Q22" i="1"/>
  <c r="P22" i="1"/>
  <c r="U21" i="1"/>
  <c r="T21" i="1"/>
  <c r="S21" i="1"/>
  <c r="Q21" i="1"/>
  <c r="P21" i="1"/>
  <c r="U20" i="1"/>
  <c r="T20" i="1"/>
  <c r="S20" i="1"/>
  <c r="Q20" i="1"/>
  <c r="P20" i="1"/>
  <c r="U19" i="1"/>
  <c r="T19" i="1"/>
  <c r="S19" i="1"/>
  <c r="Q19" i="1"/>
  <c r="P19" i="1"/>
  <c r="U18" i="1"/>
  <c r="T18" i="1"/>
  <c r="S18" i="1"/>
  <c r="Q18" i="1"/>
  <c r="P18" i="1"/>
  <c r="U17" i="1"/>
  <c r="T17" i="1"/>
  <c r="S17" i="1"/>
  <c r="Q17" i="1"/>
  <c r="P17" i="1"/>
  <c r="U16" i="1"/>
  <c r="T16" i="1"/>
  <c r="S16" i="1"/>
  <c r="Q16" i="1"/>
  <c r="P16" i="1"/>
  <c r="U15" i="1"/>
  <c r="T15" i="1"/>
  <c r="S15" i="1"/>
  <c r="Q15" i="1"/>
  <c r="P15" i="1"/>
  <c r="U14" i="1"/>
  <c r="T14" i="1"/>
  <c r="S14" i="1"/>
  <c r="Q14" i="1"/>
  <c r="P14" i="1"/>
  <c r="U13" i="1"/>
  <c r="T13" i="1"/>
  <c r="S13" i="1"/>
  <c r="Q13" i="1"/>
  <c r="P13" i="1"/>
  <c r="U12" i="1"/>
  <c r="T12" i="1"/>
  <c r="S12" i="1"/>
  <c r="Q12" i="1"/>
  <c r="P12" i="1"/>
  <c r="U11" i="1"/>
  <c r="T11" i="1"/>
  <c r="S11" i="1"/>
  <c r="Q11" i="1"/>
  <c r="P11" i="1"/>
  <c r="U10" i="1"/>
  <c r="T10" i="1"/>
  <c r="S10" i="1"/>
  <c r="Q10" i="1"/>
  <c r="P10" i="1"/>
  <c r="U9" i="1"/>
  <c r="T9" i="1"/>
  <c r="S9" i="1"/>
  <c r="Q9" i="1"/>
  <c r="P9" i="1"/>
  <c r="U8" i="1"/>
  <c r="T8" i="1"/>
  <c r="S8" i="1"/>
  <c r="Q8" i="1"/>
  <c r="P8" i="1"/>
  <c r="AB6" i="1"/>
  <c r="AA6" i="1"/>
  <c r="Z6" i="1"/>
  <c r="U7" i="1"/>
  <c r="T7" i="1"/>
  <c r="S7" i="1"/>
  <c r="Q7" i="1"/>
  <c r="P7" i="1"/>
  <c r="U6" i="1"/>
  <c r="T6" i="1"/>
  <c r="S6" i="1"/>
  <c r="Q6" i="1"/>
  <c r="P6" i="1"/>
  <c r="Y11" i="1"/>
  <c r="Y17" i="1"/>
  <c r="Y25" i="1"/>
  <c r="Y33" i="1"/>
  <c r="Y39" i="1"/>
  <c r="AC7" i="1"/>
  <c r="AC15" i="1"/>
  <c r="AC19" i="1"/>
  <c r="AC27" i="1"/>
  <c r="AC35" i="1"/>
  <c r="AC41" i="1"/>
  <c r="Y9" i="6"/>
  <c r="Y15" i="6"/>
  <c r="Y17" i="6"/>
  <c r="Y25" i="6"/>
  <c r="Y29" i="6"/>
  <c r="Y31" i="6"/>
  <c r="Y39" i="6"/>
  <c r="Y41" i="6"/>
  <c r="M34" i="6"/>
  <c r="R30" i="6"/>
  <c r="R16" i="6"/>
  <c r="R24" i="6"/>
  <c r="Y35" i="6"/>
  <c r="Y19" i="6"/>
  <c r="AC6" i="6"/>
  <c r="AC10" i="6"/>
  <c r="AC22" i="6"/>
  <c r="AC26" i="6"/>
  <c r="AC30" i="6"/>
  <c r="AC42" i="6"/>
  <c r="Y10" i="6"/>
  <c r="Y26" i="6"/>
  <c r="M44" i="1"/>
  <c r="M18" i="1"/>
  <c r="R30" i="1"/>
  <c r="AC37" i="1"/>
  <c r="AC21" i="1"/>
  <c r="Y37" i="1"/>
  <c r="Y13" i="1"/>
  <c r="Y18" i="1"/>
  <c r="Y42" i="1"/>
  <c r="AC26" i="1"/>
  <c r="K30" i="6"/>
  <c r="N30" i="6"/>
  <c r="K24" i="6"/>
  <c r="N25" i="6" s="1"/>
  <c r="M40" i="6"/>
  <c r="M32" i="6"/>
  <c r="M24" i="6"/>
  <c r="M16" i="6"/>
  <c r="M8" i="6"/>
  <c r="R22" i="6"/>
  <c r="R36" i="6"/>
  <c r="M6" i="6"/>
  <c r="R18" i="6"/>
  <c r="K20" i="6"/>
  <c r="N20" i="6"/>
  <c r="K18" i="6"/>
  <c r="N19" i="6" s="1"/>
  <c r="K38" i="6"/>
  <c r="N38" i="6" s="1"/>
  <c r="K32" i="6"/>
  <c r="N32" i="6"/>
  <c r="R40" i="6"/>
  <c r="M38" i="6"/>
  <c r="M30" i="6"/>
  <c r="M22" i="6"/>
  <c r="M14" i="6"/>
  <c r="K6" i="6"/>
  <c r="N7" i="6" s="1"/>
  <c r="R14" i="6"/>
  <c r="R28" i="6"/>
  <c r="R42" i="6"/>
  <c r="R10" i="6"/>
  <c r="K28" i="6"/>
  <c r="N28" i="6" s="1"/>
  <c r="K26" i="6"/>
  <c r="N26" i="6" s="1"/>
  <c r="K40" i="6"/>
  <c r="N40" i="6" s="1"/>
  <c r="K14" i="6"/>
  <c r="N14" i="6" s="1"/>
  <c r="K8" i="6"/>
  <c r="R32" i="6"/>
  <c r="M44" i="6"/>
  <c r="M36" i="6"/>
  <c r="M28" i="6"/>
  <c r="M20" i="6"/>
  <c r="M12" i="6"/>
  <c r="R38" i="6"/>
  <c r="R6" i="6"/>
  <c r="R20" i="6"/>
  <c r="R34" i="6"/>
  <c r="K42" i="6"/>
  <c r="N43" i="6" s="1"/>
  <c r="K44" i="6"/>
  <c r="N45" i="6" s="1"/>
  <c r="R26" i="6"/>
  <c r="M10" i="6"/>
  <c r="M42" i="6"/>
  <c r="K34" i="6"/>
  <c r="N35" i="6" s="1"/>
  <c r="K36" i="6"/>
  <c r="R12" i="6"/>
  <c r="M18" i="6"/>
  <c r="K10" i="6"/>
  <c r="N10" i="6" s="1"/>
  <c r="K12" i="6"/>
  <c r="R44" i="6"/>
  <c r="M26" i="6"/>
  <c r="K22" i="6"/>
  <c r="N22" i="6" s="1"/>
  <c r="Y18" i="6"/>
  <c r="AC34" i="6"/>
  <c r="Y11" i="6"/>
  <c r="Y43" i="6"/>
  <c r="Y33" i="6"/>
  <c r="Y13" i="6"/>
  <c r="AC7" i="6"/>
  <c r="AC12" i="6"/>
  <c r="AC23" i="6"/>
  <c r="AC28" i="6"/>
  <c r="AC33" i="6"/>
  <c r="AC44" i="6"/>
  <c r="Y12" i="6"/>
  <c r="Y22" i="6"/>
  <c r="M28" i="1"/>
  <c r="K18" i="1"/>
  <c r="N18" i="1" s="1"/>
  <c r="Y26" i="1"/>
  <c r="AC13" i="1"/>
  <c r="K28" i="1"/>
  <c r="N28" i="1" s="1"/>
  <c r="M36" i="1"/>
  <c r="AC33" i="1"/>
  <c r="AC11" i="1"/>
  <c r="Y31" i="1"/>
  <c r="Y9" i="1"/>
  <c r="Y20" i="1"/>
  <c r="Y40" i="1"/>
  <c r="AC22" i="1"/>
  <c r="N41" i="6"/>
  <c r="N13" i="6"/>
  <c r="N12" i="6"/>
  <c r="N33" i="6"/>
  <c r="N24" i="6"/>
  <c r="N21" i="6"/>
  <c r="N36" i="6"/>
  <c r="N37" i="6"/>
  <c r="N27" i="6"/>
  <c r="N9" i="6"/>
  <c r="N8" i="6"/>
  <c r="N39" i="6"/>
  <c r="N31" i="6"/>
  <c r="Y32" i="6"/>
  <c r="AC39" i="6"/>
  <c r="AC17" i="6"/>
  <c r="Y23" i="6"/>
  <c r="AC18" i="6"/>
  <c r="Y34" i="6"/>
  <c r="AC38" i="6"/>
  <c r="AC14" i="6"/>
  <c r="Y27" i="6"/>
  <c r="Y37" i="6"/>
  <c r="Y21" i="6"/>
  <c r="Y7" i="6"/>
  <c r="AC11" i="6"/>
  <c r="AC19" i="6"/>
  <c r="AC25" i="6"/>
  <c r="AC32" i="6"/>
  <c r="AC40" i="6"/>
  <c r="Y16" i="6"/>
  <c r="Y30" i="6"/>
  <c r="K30" i="1"/>
  <c r="N30" i="1" s="1"/>
  <c r="R38" i="1"/>
  <c r="M10" i="1"/>
  <c r="K36" i="1"/>
  <c r="N36" i="1" s="1"/>
  <c r="M6" i="1"/>
  <c r="R8" i="1"/>
  <c r="M16" i="1"/>
  <c r="L28" i="1"/>
  <c r="N37" i="1"/>
  <c r="L10" i="1"/>
  <c r="L34" i="1"/>
  <c r="L26" i="1"/>
  <c r="L30" i="1"/>
  <c r="N15" i="6" l="1"/>
  <c r="AC20" i="6"/>
  <c r="AC37" i="6"/>
  <c r="Y40" i="6"/>
  <c r="N42" i="6"/>
  <c r="AC9" i="6"/>
  <c r="AC29" i="6"/>
  <c r="Y6" i="6"/>
  <c r="L18" i="6"/>
  <c r="L38" i="6"/>
  <c r="L42" i="6"/>
  <c r="N6" i="6"/>
  <c r="AC13" i="6"/>
  <c r="AC21" i="6"/>
  <c r="AC31" i="6"/>
  <c r="AC41" i="6"/>
  <c r="Y14" i="6"/>
  <c r="Y44" i="6"/>
  <c r="N34" i="6"/>
  <c r="AC8" i="6"/>
  <c r="AC16" i="6"/>
  <c r="AC27" i="6"/>
  <c r="AC36" i="6"/>
  <c r="AC45" i="6"/>
  <c r="Y36" i="6"/>
  <c r="L16" i="6"/>
  <c r="L28" i="6"/>
  <c r="L32" i="6"/>
  <c r="L36" i="6"/>
  <c r="L40" i="6"/>
  <c r="L44" i="6"/>
  <c r="L20" i="6"/>
  <c r="L26" i="6"/>
  <c r="L34" i="6"/>
  <c r="L10" i="6"/>
  <c r="L14" i="6"/>
  <c r="L24" i="6"/>
  <c r="L6" i="6"/>
  <c r="L8" i="6"/>
  <c r="L12" i="6"/>
  <c r="L22" i="6"/>
  <c r="L8" i="1"/>
  <c r="L12" i="1"/>
  <c r="L14" i="1"/>
  <c r="L18" i="1"/>
  <c r="L22" i="1"/>
  <c r="L38" i="1"/>
  <c r="N18" i="6"/>
  <c r="N44" i="6"/>
  <c r="N11" i="6"/>
  <c r="Y20" i="6"/>
  <c r="Y38" i="6"/>
  <c r="Y45" i="6"/>
  <c r="N16" i="6"/>
  <c r="N23" i="6"/>
  <c r="N29" i="6"/>
  <c r="Y8" i="6"/>
  <c r="Y28" i="6"/>
  <c r="R24" i="1"/>
  <c r="K34" i="1"/>
  <c r="R34" i="1"/>
  <c r="K22" i="1"/>
  <c r="M42" i="1"/>
  <c r="R40" i="1"/>
  <c r="M14" i="1"/>
  <c r="N29" i="1"/>
  <c r="AC32" i="1"/>
  <c r="Y30" i="1"/>
  <c r="K40" i="1"/>
  <c r="Y41" i="1"/>
  <c r="AC43" i="1"/>
  <c r="M22" i="1"/>
  <c r="R22" i="1"/>
  <c r="AC18" i="1"/>
  <c r="K10" i="1"/>
  <c r="M30" i="1"/>
  <c r="AC34" i="1"/>
  <c r="Y34" i="1"/>
  <c r="Y29" i="1"/>
  <c r="AC29" i="1"/>
  <c r="M32" i="1"/>
  <c r="M24" i="1"/>
  <c r="K8" i="1"/>
  <c r="K24" i="1"/>
  <c r="R44" i="1"/>
  <c r="AC39" i="1"/>
  <c r="AC25" i="1"/>
  <c r="AC9" i="1"/>
  <c r="Y35" i="1"/>
  <c r="Y23" i="1"/>
  <c r="Y7" i="1"/>
  <c r="Y6" i="1"/>
  <c r="Y22" i="1"/>
  <c r="Y36" i="1"/>
  <c r="AC8" i="1"/>
  <c r="AC24" i="1"/>
  <c r="AC38" i="1"/>
  <c r="AC44" i="1"/>
  <c r="N31" i="1"/>
  <c r="R36" i="1"/>
  <c r="M40" i="1"/>
  <c r="K26" i="1"/>
  <c r="K44" i="1"/>
  <c r="K14" i="1"/>
  <c r="R26" i="1"/>
  <c r="K12" i="1"/>
  <c r="N19" i="1"/>
  <c r="M26" i="1"/>
  <c r="R16" i="1"/>
  <c r="R20" i="1"/>
  <c r="M20" i="1"/>
  <c r="R32" i="1"/>
  <c r="R10" i="1"/>
  <c r="K6" i="1"/>
  <c r="K42" i="1"/>
  <c r="K32" i="1"/>
  <c r="R6" i="1"/>
  <c r="R12" i="1"/>
  <c r="R42" i="1"/>
  <c r="M38" i="1"/>
  <c r="R28" i="1"/>
  <c r="AC12" i="1"/>
  <c r="Y8" i="1"/>
  <c r="Y19" i="1"/>
  <c r="AC23" i="1"/>
  <c r="K20" i="1"/>
  <c r="Y21" i="1"/>
  <c r="M12" i="1"/>
  <c r="AC10" i="1"/>
  <c r="Y10" i="1"/>
  <c r="Y45" i="1"/>
  <c r="M34" i="1"/>
  <c r="M8" i="1"/>
  <c r="R18" i="1"/>
  <c r="K16" i="1"/>
  <c r="K38" i="1"/>
  <c r="AC31" i="1"/>
  <c r="AC17" i="1"/>
  <c r="Y43" i="1"/>
  <c r="Y27" i="1"/>
  <c r="Y15" i="1"/>
  <c r="Y14" i="1"/>
  <c r="Y28" i="1"/>
  <c r="Y44" i="1"/>
  <c r="AC16" i="1"/>
  <c r="AC30" i="1"/>
  <c r="N21" i="1" l="1"/>
  <c r="N20" i="1"/>
  <c r="N7" i="1"/>
  <c r="N6" i="1"/>
  <c r="N22" i="1"/>
  <c r="N23" i="1"/>
  <c r="N41" i="1"/>
  <c r="N40" i="1"/>
  <c r="N38" i="1"/>
  <c r="N39" i="1"/>
  <c r="N32" i="1"/>
  <c r="N33" i="1"/>
  <c r="N15" i="1"/>
  <c r="N14" i="1"/>
  <c r="N24" i="1"/>
  <c r="N25" i="1"/>
  <c r="N34" i="1"/>
  <c r="N35" i="1"/>
  <c r="N13" i="1"/>
  <c r="N12" i="1"/>
  <c r="N27" i="1"/>
  <c r="N26" i="1"/>
  <c r="N17" i="1"/>
  <c r="N16" i="1"/>
  <c r="N42" i="1"/>
  <c r="N43" i="1"/>
  <c r="N45" i="1"/>
  <c r="N44" i="1"/>
  <c r="N8" i="1"/>
  <c r="N9" i="1"/>
  <c r="N11" i="1"/>
  <c r="N10" i="1"/>
</calcChain>
</file>

<file path=xl/comments1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sharedStrings.xml><?xml version="1.0" encoding="utf-8"?>
<sst xmlns="http://schemas.openxmlformats.org/spreadsheetml/2006/main" count="318" uniqueCount="251">
  <si>
    <t>姓</t>
    <rPh sb="0" eb="1">
      <t>セイ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</si>
  <si>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</si>
  <si>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</si>
  <si>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生年</t>
    <rPh sb="0" eb="2">
      <t>セイネン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</si>
  <si>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</si>
  <si>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</si>
  <si>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主将</t>
    <rPh sb="0" eb="2">
      <t>シュショウ</t>
    </rPh>
    <phoneticPr fontId="2"/>
  </si>
  <si>
    <t>男子シングルス</t>
    <rPh sb="0" eb="2">
      <t>ダンシ</t>
    </rPh>
    <phoneticPr fontId="2"/>
  </si>
  <si>
    <t>男子ダブルス</t>
    <rPh sb="0" eb="2">
      <t>ダンシ</t>
    </rPh>
    <phoneticPr fontId="2"/>
  </si>
  <si>
    <t>男子学校対抗</t>
    <rPh sb="0" eb="2">
      <t>ダンシ</t>
    </rPh>
    <rPh sb="2" eb="4">
      <t>ガッコウ</t>
    </rPh>
    <rPh sb="4" eb="6">
      <t>タイコウ</t>
    </rPh>
    <phoneticPr fontId="2"/>
  </si>
  <si>
    <t>学校名</t>
    <rPh sb="0" eb="2">
      <t>ガッコウ</t>
    </rPh>
    <rPh sb="2" eb="3">
      <t>メイ</t>
    </rPh>
    <phoneticPr fontId="2"/>
  </si>
  <si>
    <t>学校長名</t>
    <rPh sb="0" eb="3">
      <t>ガッコウチョウ</t>
    </rPh>
    <rPh sb="3" eb="4">
      <t>メイ</t>
    </rPh>
    <phoneticPr fontId="2"/>
  </si>
  <si>
    <t>顧問名</t>
    <rPh sb="0" eb="2">
      <t>コモン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</si>
  <si>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</si>
  <si>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選手番号</t>
    <rPh sb="0" eb="2">
      <t>センシュ</t>
    </rPh>
    <rPh sb="2" eb="4">
      <t>バンゴウ</t>
    </rPh>
    <phoneticPr fontId="2"/>
  </si>
  <si>
    <t>←</t>
    <phoneticPr fontId="2"/>
  </si>
  <si>
    <t>主将</t>
    <phoneticPr fontId="2"/>
  </si>
  <si>
    <t>監督</t>
    <rPh sb="0" eb="2">
      <t>カントク</t>
    </rPh>
    <phoneticPr fontId="2"/>
  </si>
  <si>
    <t>高等学校</t>
    <rPh sb="0" eb="2">
      <t>コウトウ</t>
    </rPh>
    <rPh sb="2" eb="4">
      <t>ガッコウ</t>
    </rPh>
    <phoneticPr fontId="2"/>
  </si>
  <si>
    <t>（「高等学校」は省略してください）</t>
    <rPh sb="2" eb="4">
      <t>コウトウ</t>
    </rPh>
    <rPh sb="4" eb="6">
      <t>ガッコウ</t>
    </rPh>
    <rPh sb="8" eb="10">
      <t>ショウリャク</t>
    </rPh>
    <phoneticPr fontId="2"/>
  </si>
  <si>
    <t>　学　校　長</t>
    <rPh sb="1" eb="2">
      <t>ガク</t>
    </rPh>
    <rPh sb="3" eb="4">
      <t>コウ</t>
    </rPh>
    <rPh sb="5" eb="6">
      <t>チョウ</t>
    </rPh>
    <phoneticPr fontId="2"/>
  </si>
  <si>
    <t>印</t>
    <rPh sb="0" eb="1">
      <t>シルシ</t>
    </rPh>
    <phoneticPr fontId="2"/>
  </si>
  <si>
    <t>　顧　　問</t>
    <rPh sb="1" eb="2">
      <t>カエリミ</t>
    </rPh>
    <rPh sb="4" eb="5">
      <t>トイ</t>
    </rPh>
    <phoneticPr fontId="2"/>
  </si>
  <si>
    <t>学校Code</t>
    <rPh sb="0" eb="2">
      <t>ガッコウ</t>
    </rPh>
    <phoneticPr fontId="2"/>
  </si>
  <si>
    <t>同封した用紙に書いてあります。</t>
    <rPh sb="0" eb="2">
      <t>ドウフウ</t>
    </rPh>
    <rPh sb="4" eb="6">
      <t>ヨウシ</t>
    </rPh>
    <rPh sb="7" eb="8">
      <t>カ</t>
    </rPh>
    <phoneticPr fontId="2"/>
  </si>
  <si>
    <t>月</t>
    <phoneticPr fontId="2"/>
  </si>
  <si>
    <t>日</t>
    <phoneticPr fontId="2"/>
  </si>
  <si>
    <t>　男子ダブルス</t>
    <rPh sb="1" eb="3">
      <t>ダンシ</t>
    </rPh>
    <phoneticPr fontId="2"/>
  </si>
  <si>
    <t>　男子学校対抗</t>
    <rPh sb="1" eb="3">
      <t>ダンシ</t>
    </rPh>
    <rPh sb="3" eb="5">
      <t>ガッコウ</t>
    </rPh>
    <rPh sb="5" eb="7">
      <t>タイコウ</t>
    </rPh>
    <phoneticPr fontId="2"/>
  </si>
  <si>
    <t>←</t>
    <phoneticPr fontId="2"/>
  </si>
  <si>
    <t>　ダブルス･シングルスは、　</t>
    <phoneticPr fontId="2"/>
  </si>
  <si>
    <t>強いものから順に並べてください。</t>
    <phoneticPr fontId="2"/>
  </si>
  <si>
    <t>月</t>
    <phoneticPr fontId="2"/>
  </si>
  <si>
    <t>日</t>
    <phoneticPr fontId="2"/>
  </si>
  <si>
    <t>主将</t>
    <phoneticPr fontId="2"/>
  </si>
  <si>
    <t>　女子学校対抗</t>
    <rPh sb="3" eb="5">
      <t>ガッコウ</t>
    </rPh>
    <rPh sb="5" eb="7">
      <t>タイコウ</t>
    </rPh>
    <phoneticPr fontId="2"/>
  </si>
  <si>
    <t>女子学校対抗</t>
    <rPh sb="2" eb="4">
      <t>ガッコウ</t>
    </rPh>
    <rPh sb="4" eb="6">
      <t>タイコウ</t>
    </rPh>
    <phoneticPr fontId="2"/>
  </si>
  <si>
    <t>女子ダブルス</t>
    <phoneticPr fontId="2"/>
  </si>
  <si>
    <t>女子シングルス</t>
    <phoneticPr fontId="2"/>
  </si>
  <si>
    <t>同志社</t>
  </si>
  <si>
    <t>立命館</t>
  </si>
  <si>
    <t>聖　母</t>
    <rPh sb="0" eb="1">
      <t>ヒジリ</t>
    </rPh>
    <rPh sb="2" eb="3">
      <t>ハハ</t>
    </rPh>
    <phoneticPr fontId="2"/>
  </si>
  <si>
    <t>北嵯峨</t>
  </si>
  <si>
    <t>東宇治</t>
  </si>
  <si>
    <t>西宇治</t>
  </si>
  <si>
    <t>西城陽</t>
  </si>
  <si>
    <t>久御山</t>
  </si>
  <si>
    <t>北桑田</t>
  </si>
  <si>
    <t>向ヶ丘</t>
    <rPh sb="0" eb="3">
      <t>ムコウガオカ</t>
    </rPh>
    <phoneticPr fontId="2"/>
  </si>
  <si>
    <t>東　山</t>
    <phoneticPr fontId="2"/>
  </si>
  <si>
    <t>平　安</t>
    <phoneticPr fontId="2"/>
  </si>
  <si>
    <t>洛　南</t>
    <phoneticPr fontId="2"/>
  </si>
  <si>
    <t>洛　星</t>
    <phoneticPr fontId="2"/>
  </si>
  <si>
    <t>大　谷</t>
    <phoneticPr fontId="2"/>
  </si>
  <si>
    <t>花　園</t>
    <phoneticPr fontId="2"/>
  </si>
  <si>
    <t>同　国</t>
    <phoneticPr fontId="2"/>
  </si>
  <si>
    <t>同　女</t>
    <phoneticPr fontId="2"/>
  </si>
  <si>
    <t>光　華</t>
    <rPh sb="0" eb="1">
      <t>ヒカリ</t>
    </rPh>
    <rPh sb="2" eb="3">
      <t>ハナ</t>
    </rPh>
    <phoneticPr fontId="2"/>
  </si>
  <si>
    <t>ノート</t>
    <phoneticPr fontId="2"/>
  </si>
  <si>
    <t>京韓国</t>
    <phoneticPr fontId="2"/>
  </si>
  <si>
    <t>翔　英</t>
    <phoneticPr fontId="2"/>
  </si>
  <si>
    <t>両　洋</t>
    <phoneticPr fontId="2"/>
  </si>
  <si>
    <t>山　城</t>
    <phoneticPr fontId="2"/>
  </si>
  <si>
    <t>鴨　沂</t>
    <phoneticPr fontId="2"/>
  </si>
  <si>
    <t>洛　北</t>
    <phoneticPr fontId="2"/>
  </si>
  <si>
    <t>北　稜</t>
    <phoneticPr fontId="2"/>
  </si>
  <si>
    <t>朱　雀</t>
    <phoneticPr fontId="2"/>
  </si>
  <si>
    <t>洛　東</t>
    <phoneticPr fontId="2"/>
  </si>
  <si>
    <t>鳥　羽</t>
    <phoneticPr fontId="2"/>
  </si>
  <si>
    <t>嵯峨野</t>
    <phoneticPr fontId="2"/>
  </si>
  <si>
    <t>　桂　</t>
    <phoneticPr fontId="2"/>
  </si>
  <si>
    <t>　橘　</t>
    <phoneticPr fontId="2"/>
  </si>
  <si>
    <t>洛　西</t>
    <phoneticPr fontId="2"/>
  </si>
  <si>
    <t>桃　山</t>
    <phoneticPr fontId="2"/>
  </si>
  <si>
    <t>東　稜</t>
    <phoneticPr fontId="2"/>
  </si>
  <si>
    <t>洛　水</t>
    <phoneticPr fontId="2"/>
  </si>
  <si>
    <t>すばる</t>
    <phoneticPr fontId="2"/>
  </si>
  <si>
    <t>向　陽</t>
    <phoneticPr fontId="2"/>
  </si>
  <si>
    <t>乙　訓</t>
    <phoneticPr fontId="2"/>
  </si>
  <si>
    <t>西乙訓</t>
    <phoneticPr fontId="2"/>
  </si>
  <si>
    <t>莵　道</t>
    <phoneticPr fontId="2"/>
  </si>
  <si>
    <t>城　陽</t>
    <phoneticPr fontId="2"/>
  </si>
  <si>
    <t>田　辺</t>
    <phoneticPr fontId="2"/>
  </si>
  <si>
    <t>木　津</t>
    <phoneticPr fontId="2"/>
  </si>
  <si>
    <t>南　陽</t>
    <phoneticPr fontId="2"/>
  </si>
  <si>
    <t>亀　岡</t>
    <phoneticPr fontId="2"/>
  </si>
  <si>
    <t>南　丹</t>
    <phoneticPr fontId="2"/>
  </si>
  <si>
    <t>園　部</t>
    <phoneticPr fontId="2"/>
  </si>
  <si>
    <t>農　芸</t>
    <phoneticPr fontId="2"/>
  </si>
  <si>
    <t>須　知</t>
    <phoneticPr fontId="2"/>
  </si>
  <si>
    <t>洛陽工</t>
    <phoneticPr fontId="2"/>
  </si>
  <si>
    <t>伏見工</t>
    <phoneticPr fontId="2"/>
  </si>
  <si>
    <t>西　京</t>
    <rPh sb="2" eb="3">
      <t>キョウ</t>
    </rPh>
    <phoneticPr fontId="2"/>
  </si>
  <si>
    <t>堀　川</t>
    <phoneticPr fontId="2"/>
  </si>
  <si>
    <t>日吉丘</t>
    <phoneticPr fontId="2"/>
  </si>
  <si>
    <t>紫　野</t>
    <phoneticPr fontId="2"/>
  </si>
  <si>
    <t>塔　南</t>
    <phoneticPr fontId="2"/>
  </si>
  <si>
    <t>聾学校</t>
    <phoneticPr fontId="2"/>
  </si>
  <si>
    <t>京教附</t>
    <rPh sb="0" eb="1">
      <t>キョウ</t>
    </rPh>
    <rPh sb="2" eb="3">
      <t>フ</t>
    </rPh>
    <phoneticPr fontId="2"/>
  </si>
  <si>
    <t>(東　山)</t>
  </si>
  <si>
    <t>(平　安)</t>
  </si>
  <si>
    <t>(洛　南)</t>
  </si>
  <si>
    <t>(同志社)</t>
  </si>
  <si>
    <t>(立命館)</t>
  </si>
  <si>
    <t>(洛　星)</t>
  </si>
  <si>
    <t>(大　谷)</t>
  </si>
  <si>
    <t>(京学園)</t>
  </si>
  <si>
    <t>(京外西)</t>
  </si>
  <si>
    <t>(花　園)</t>
  </si>
  <si>
    <t>(立宇治)</t>
  </si>
  <si>
    <t>(同　国)</t>
  </si>
  <si>
    <t>(京成章)</t>
  </si>
  <si>
    <t>(明　徳)</t>
  </si>
  <si>
    <t>(華頂女)</t>
  </si>
  <si>
    <t>(京文教)</t>
  </si>
  <si>
    <t>(同　女)</t>
  </si>
  <si>
    <t>(京都女)</t>
  </si>
  <si>
    <t>(西　山)</t>
  </si>
  <si>
    <t>(　橘　)</t>
  </si>
  <si>
    <t>(平安女)</t>
  </si>
  <si>
    <t>(洛陽総)</t>
  </si>
  <si>
    <t>(光　華)</t>
  </si>
  <si>
    <t>(ノート)</t>
  </si>
  <si>
    <t>(聖　母)</t>
  </si>
  <si>
    <t>(京韓国)</t>
  </si>
  <si>
    <t>(京朝鮮)</t>
  </si>
  <si>
    <t>(翔　英)</t>
  </si>
  <si>
    <t>(両　洋)</t>
  </si>
  <si>
    <t>(山　城)</t>
  </si>
  <si>
    <t>(鴨　沂)</t>
  </si>
  <si>
    <t>(洛　北)</t>
  </si>
  <si>
    <t>(北　稜)</t>
  </si>
  <si>
    <t>(朱　雀)</t>
  </si>
  <si>
    <t>(洛　東)</t>
  </si>
  <si>
    <t>(鳥　羽)</t>
  </si>
  <si>
    <t>(嵯峨野)</t>
  </si>
  <si>
    <t>(北嵯峨)</t>
  </si>
  <si>
    <t>(　桂　)</t>
  </si>
  <si>
    <t>(洛　西)</t>
  </si>
  <si>
    <t>(桃　山)</t>
  </si>
  <si>
    <t>(東　稜)</t>
  </si>
  <si>
    <t>(洛　水)</t>
  </si>
  <si>
    <t>(すばる)</t>
  </si>
  <si>
    <t>(向　陽)</t>
  </si>
  <si>
    <t>(乙　訓)</t>
  </si>
  <si>
    <t>(西乙訓)</t>
  </si>
  <si>
    <t>(東宇治)</t>
  </si>
  <si>
    <t>(西宇治)</t>
  </si>
  <si>
    <t>(莵　道)</t>
  </si>
  <si>
    <t>(城　陽)</t>
  </si>
  <si>
    <t>(西城陽)</t>
  </si>
  <si>
    <t>(久御山)</t>
  </si>
  <si>
    <t>(田　辺)</t>
  </si>
  <si>
    <t>(木　津)</t>
  </si>
  <si>
    <t>(南　陽)</t>
  </si>
  <si>
    <t>(北桑田)</t>
  </si>
  <si>
    <t>(亀　岡)</t>
  </si>
  <si>
    <t>(南　丹)</t>
  </si>
  <si>
    <t>(園　部)</t>
  </si>
  <si>
    <t>(農　芸)</t>
  </si>
  <si>
    <t>(須　知)</t>
  </si>
  <si>
    <t>(洛陽工)</t>
  </si>
  <si>
    <t>(伏見工)</t>
  </si>
  <si>
    <t>(西　京)</t>
  </si>
  <si>
    <t>(銅美術)</t>
  </si>
  <si>
    <t>(堀　川)</t>
  </si>
  <si>
    <t>(日吉丘)</t>
  </si>
  <si>
    <t>(紫　野)</t>
  </si>
  <si>
    <t>(塔　南)</t>
  </si>
  <si>
    <t>(聾学校)</t>
  </si>
  <si>
    <t>(京教附)</t>
  </si>
  <si>
    <t>(向ヶ丘)</t>
  </si>
  <si>
    <t>女子</t>
    <phoneticPr fontId="2"/>
  </si>
  <si>
    <t>　女子ダブルス</t>
    <phoneticPr fontId="2"/>
  </si>
  <si>
    <t>男子</t>
    <phoneticPr fontId="2"/>
  </si>
  <si>
    <t>　印刷は「印刷用男子」というワークシートを、B4 横 で印刷してください。</t>
    <rPh sb="8" eb="10">
      <t>ダンシ</t>
    </rPh>
    <phoneticPr fontId="2"/>
  </si>
  <si>
    <t>　印刷は「印刷用女子」というワークシートを、B4 横 で印刷してください。</t>
    <phoneticPr fontId="2"/>
  </si>
  <si>
    <t>①　学校情報</t>
    <rPh sb="2" eb="4">
      <t>ガッコウ</t>
    </rPh>
    <rPh sb="4" eb="6">
      <t>ジョウホウ</t>
    </rPh>
    <phoneticPr fontId="2"/>
  </si>
  <si>
    <t>　太枠の中だけ、①→②→③ の順に、入力をお願いします。</t>
    <rPh sb="15" eb="16">
      <t>ジュン</t>
    </rPh>
    <phoneticPr fontId="2"/>
  </si>
  <si>
    <t>②　選手名簿</t>
    <rPh sb="2" eb="4">
      <t>センシュ</t>
    </rPh>
    <rPh sb="4" eb="6">
      <t>メイボ</t>
    </rPh>
    <phoneticPr fontId="2"/>
  </si>
  <si>
    <t>③　春季大会　試合参加者</t>
    <phoneticPr fontId="2"/>
  </si>
  <si>
    <r>
      <t>　　（ 「②選手名簿」一番左の　</t>
    </r>
    <r>
      <rPr>
        <b/>
        <sz val="12"/>
        <rFont val="ＭＳ Ｐゴシック"/>
        <family val="3"/>
        <charset val="128"/>
      </rPr>
      <t>選手番号</t>
    </r>
    <r>
      <rPr>
        <sz val="12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>を</t>
    </r>
    <r>
      <rPr>
        <sz val="12"/>
        <rFont val="ＭＳ Ｐゴシック"/>
        <family val="3"/>
        <charset val="128"/>
      </rPr>
      <t>枠内に</t>
    </r>
    <r>
      <rPr>
        <b/>
        <sz val="12"/>
        <rFont val="ＭＳ Ｐゴシック"/>
        <family val="3"/>
        <charset val="128"/>
      </rPr>
      <t>入力</t>
    </r>
    <r>
      <rPr>
        <sz val="12"/>
        <rFont val="ＭＳ Ｐゴシック"/>
        <family val="3"/>
        <charset val="128"/>
      </rPr>
      <t>してください ）</t>
    </r>
    <rPh sb="6" eb="8">
      <t>センシュ</t>
    </rPh>
    <rPh sb="8" eb="10">
      <t>メイボ</t>
    </rPh>
    <rPh sb="11" eb="13">
      <t>イチバン</t>
    </rPh>
    <rPh sb="13" eb="14">
      <t>ヒダリ</t>
    </rPh>
    <rPh sb="16" eb="18">
      <t>センシュ</t>
    </rPh>
    <rPh sb="18" eb="20">
      <t>バンゴウ</t>
    </rPh>
    <rPh sb="22" eb="23">
      <t>ワク</t>
    </rPh>
    <rPh sb="23" eb="24">
      <t>ナイ</t>
    </rPh>
    <rPh sb="25" eb="27">
      <t>ニュウリョク</t>
    </rPh>
    <phoneticPr fontId="2"/>
  </si>
  <si>
    <t>① 学校情報</t>
    <rPh sb="2" eb="4">
      <t>ガッコウ</t>
    </rPh>
    <rPh sb="4" eb="6">
      <t>ジョウホウ</t>
    </rPh>
    <phoneticPr fontId="2"/>
  </si>
  <si>
    <t>学校コード</t>
    <phoneticPr fontId="2"/>
  </si>
  <si>
    <t>学校コード</t>
    <phoneticPr fontId="2"/>
  </si>
  <si>
    <t>京産大附</t>
    <rPh sb="1" eb="2">
      <t>サン</t>
    </rPh>
    <rPh sb="2" eb="4">
      <t>オオツキ</t>
    </rPh>
    <phoneticPr fontId="2"/>
  </si>
  <si>
    <t>(京産附)</t>
    <rPh sb="1" eb="2">
      <t>キョウ</t>
    </rPh>
    <rPh sb="2" eb="3">
      <t>サン</t>
    </rPh>
    <rPh sb="3" eb="4">
      <t>フ</t>
    </rPh>
    <phoneticPr fontId="2"/>
  </si>
  <si>
    <t>京都八幡</t>
    <rPh sb="0" eb="2">
      <t>キョウト</t>
    </rPh>
    <phoneticPr fontId="2"/>
  </si>
  <si>
    <t>(京八幡)</t>
    <rPh sb="1" eb="2">
      <t>キョウ</t>
    </rPh>
    <phoneticPr fontId="2"/>
  </si>
  <si>
    <t>(京工専)</t>
    <rPh sb="1" eb="2">
      <t>キョウ</t>
    </rPh>
    <rPh sb="2" eb="3">
      <t>コウ</t>
    </rPh>
    <rPh sb="3" eb="4">
      <t>セン</t>
    </rPh>
    <phoneticPr fontId="2"/>
  </si>
  <si>
    <t>京工科専</t>
    <rPh sb="0" eb="1">
      <t>キョウ</t>
    </rPh>
    <rPh sb="1" eb="3">
      <t>コウカ</t>
    </rPh>
    <rPh sb="3" eb="4">
      <t>セン</t>
    </rPh>
    <phoneticPr fontId="2"/>
  </si>
  <si>
    <t>立命宇治</t>
    <rPh sb="1" eb="2">
      <t>イノチ</t>
    </rPh>
    <phoneticPr fontId="2"/>
  </si>
  <si>
    <t>京都成章</t>
    <rPh sb="1" eb="2">
      <t>ミヤコ</t>
    </rPh>
    <phoneticPr fontId="2"/>
  </si>
  <si>
    <t>京都女子</t>
    <rPh sb="3" eb="4">
      <t>コ</t>
    </rPh>
    <phoneticPr fontId="2"/>
  </si>
  <si>
    <t>平安女学</t>
    <rPh sb="3" eb="4">
      <t>ガク</t>
    </rPh>
    <phoneticPr fontId="2"/>
  </si>
  <si>
    <t>洛陽総合</t>
    <rPh sb="2" eb="3">
      <t>ソウ</t>
    </rPh>
    <rPh sb="3" eb="4">
      <t>ゴウ</t>
    </rPh>
    <phoneticPr fontId="2"/>
  </si>
  <si>
    <t>銅陀美工</t>
    <rPh sb="1" eb="2">
      <t>ダ</t>
    </rPh>
    <rPh sb="2" eb="3">
      <t>ビ</t>
    </rPh>
    <rPh sb="3" eb="4">
      <t>コウ</t>
    </rPh>
    <phoneticPr fontId="2"/>
  </si>
  <si>
    <t>京都学園</t>
    <rPh sb="1" eb="2">
      <t>ミヤコ</t>
    </rPh>
    <phoneticPr fontId="2"/>
  </si>
  <si>
    <t>京外大西</t>
    <rPh sb="1" eb="2">
      <t>ガイ</t>
    </rPh>
    <rPh sb="2" eb="3">
      <t>ダイ</t>
    </rPh>
    <rPh sb="3" eb="4">
      <t>ニシ</t>
    </rPh>
    <phoneticPr fontId="2"/>
  </si>
  <si>
    <t>京都明徳</t>
    <rPh sb="0" eb="2">
      <t>キョウト</t>
    </rPh>
    <rPh sb="2" eb="3">
      <t>メイ</t>
    </rPh>
    <rPh sb="3" eb="4">
      <t>トク</t>
    </rPh>
    <phoneticPr fontId="2"/>
  </si>
  <si>
    <t>華頂女子</t>
    <rPh sb="2" eb="3">
      <t>オンナ</t>
    </rPh>
    <rPh sb="3" eb="4">
      <t>コ</t>
    </rPh>
    <phoneticPr fontId="2"/>
  </si>
  <si>
    <t>京都文教</t>
    <rPh sb="1" eb="2">
      <t>ミヤコ</t>
    </rPh>
    <phoneticPr fontId="2"/>
  </si>
  <si>
    <t>京都朝鮮</t>
    <rPh sb="1" eb="2">
      <t>ミヤコ</t>
    </rPh>
    <phoneticPr fontId="2"/>
  </si>
  <si>
    <t>の入力をお願いします。</t>
    <rPh sb="1" eb="3">
      <t>ニュウリョク</t>
    </rPh>
    <rPh sb="5" eb="6">
      <t>ネガ</t>
    </rPh>
    <phoneticPr fontId="2"/>
  </si>
  <si>
    <t>全ての入力が終了したら、</t>
    <rPh sb="0" eb="1">
      <t>スベ</t>
    </rPh>
    <rPh sb="3" eb="5">
      <t>ニュウリョク</t>
    </rPh>
    <rPh sb="6" eb="8">
      <t>シュウリョウ</t>
    </rPh>
    <phoneticPr fontId="2"/>
  </si>
  <si>
    <t>申込用紙への押印</t>
    <rPh sb="0" eb="2">
      <t>モウシコミ</t>
    </rPh>
    <rPh sb="2" eb="4">
      <t>ヨウシ</t>
    </rPh>
    <rPh sb="6" eb="8">
      <t>オウイン</t>
    </rPh>
    <phoneticPr fontId="2"/>
  </si>
  <si>
    <t>②　選手名簿</t>
    <phoneticPr fontId="2"/>
  </si>
  <si>
    <t>申し込み方法</t>
    <rPh sb="0" eb="1">
      <t>モウ</t>
    </rPh>
    <rPh sb="2" eb="3">
      <t>コ</t>
    </rPh>
    <rPh sb="4" eb="6">
      <t>ホウホウ</t>
    </rPh>
    <phoneticPr fontId="2"/>
  </si>
  <si>
    <t>①　申込用紙（押印を確認してください）</t>
    <rPh sb="2" eb="4">
      <t>モウシコミ</t>
    </rPh>
    <rPh sb="4" eb="6">
      <t>ヨウシ</t>
    </rPh>
    <rPh sb="7" eb="9">
      <t>オウイン</t>
    </rPh>
    <rPh sb="10" eb="12">
      <t>カクニン</t>
    </rPh>
    <phoneticPr fontId="2"/>
  </si>
  <si>
    <t>をご提出ください。</t>
    <rPh sb="2" eb="4">
      <t>テイシュツ</t>
    </rPh>
    <phoneticPr fontId="2"/>
  </si>
  <si>
    <t>③　参加者の選手番号　（ 学校対抗 ・ ダブルス ・ シングルス ）</t>
    <rPh sb="6" eb="8">
      <t>センシュ</t>
    </rPh>
    <rPh sb="13" eb="15">
      <t>ガッコウ</t>
    </rPh>
    <rPh sb="15" eb="17">
      <t>タイコウ</t>
    </rPh>
    <phoneticPr fontId="2"/>
  </si>
  <si>
    <r>
      <t xml:space="preserve">①　学校情報　（ 学校名 ・ 学校長名 ・ 顧問名 ・ 監督名 ・ </t>
    </r>
    <r>
      <rPr>
        <sz val="11"/>
        <rFont val="ＭＳ ゴシック"/>
        <family val="3"/>
        <charset val="128"/>
      </rPr>
      <t>学校コード</t>
    </r>
    <r>
      <rPr>
        <sz val="11"/>
        <rFont val="ＭＳ 明朝"/>
        <family val="1"/>
        <charset val="128"/>
      </rPr>
      <t xml:space="preserve"> ）</t>
    </r>
    <rPh sb="2" eb="4">
      <t>ガッコウ</t>
    </rPh>
    <rPh sb="4" eb="6">
      <t>ジョウホウ</t>
    </rPh>
    <rPh sb="9" eb="11">
      <t>ガッコウ</t>
    </rPh>
    <rPh sb="11" eb="12">
      <t>メイ</t>
    </rPh>
    <rPh sb="15" eb="18">
      <t>ガッコウチョウ</t>
    </rPh>
    <rPh sb="18" eb="19">
      <t>メイ</t>
    </rPh>
    <rPh sb="22" eb="24">
      <t>コモン</t>
    </rPh>
    <rPh sb="24" eb="25">
      <t>メイ</t>
    </rPh>
    <rPh sb="28" eb="30">
      <t>カントク</t>
    </rPh>
    <rPh sb="30" eb="31">
      <t>メイ</t>
    </rPh>
    <rPh sb="34" eb="36">
      <t>ガッコウ</t>
    </rPh>
    <phoneticPr fontId="2"/>
  </si>
  <si>
    <t>注</t>
    <rPh sb="0" eb="1">
      <t>チュウ</t>
    </rPh>
    <phoneticPr fontId="2"/>
  </si>
  <si>
    <t>「 印刷用シート 」は保護されていますので、ここに書き込むことはお止めください。</t>
    <rPh sb="2" eb="5">
      <t>インサツヨウ</t>
    </rPh>
    <rPh sb="11" eb="13">
      <t>ホゴ</t>
    </rPh>
    <rPh sb="25" eb="26">
      <t>カ</t>
    </rPh>
    <rPh sb="27" eb="28">
      <t>コ</t>
    </rPh>
    <rPh sb="33" eb="34">
      <t>ヤ</t>
    </rPh>
    <phoneticPr fontId="2"/>
  </si>
  <si>
    <t>（ 無理やり解除して書き込まれてしまうとデータが破壊されてしまいます。 ）</t>
    <rPh sb="2" eb="4">
      <t>ムリ</t>
    </rPh>
    <rPh sb="6" eb="8">
      <t>カイジョ</t>
    </rPh>
    <rPh sb="10" eb="11">
      <t>カ</t>
    </rPh>
    <rPh sb="12" eb="13">
      <t>コ</t>
    </rPh>
    <rPh sb="24" eb="26">
      <t>ハカイ</t>
    </rPh>
    <phoneticPr fontId="2"/>
  </si>
  <si>
    <t>学校コードの入力を忘れないでください。</t>
    <rPh sb="0" eb="2">
      <t>ガッコウ</t>
    </rPh>
    <rPh sb="6" eb="8">
      <t>ニュウリョク</t>
    </rPh>
    <rPh sb="9" eb="10">
      <t>ワス</t>
    </rPh>
    <phoneticPr fontId="2"/>
  </si>
  <si>
    <r>
      <t>春季卓球選手権大会参加申し込みの手順について</t>
    </r>
    <r>
      <rPr>
        <sz val="12"/>
        <rFont val="ＭＳ 明朝"/>
        <family val="1"/>
        <charset val="128"/>
      </rPr>
      <t>　</t>
    </r>
    <rPh sb="0" eb="2">
      <t>シュンキ</t>
    </rPh>
    <rPh sb="2" eb="4">
      <t>タッキュウ</t>
    </rPh>
    <rPh sb="4" eb="7">
      <t>センシュケン</t>
    </rPh>
    <rPh sb="7" eb="9">
      <t>タイカイ</t>
    </rPh>
    <rPh sb="9" eb="11">
      <t>サンカ</t>
    </rPh>
    <rPh sb="11" eb="12">
      <t>モウ</t>
    </rPh>
    <rPh sb="13" eb="14">
      <t>コ</t>
    </rPh>
    <rPh sb="16" eb="18">
      <t>テジュン</t>
    </rPh>
    <phoneticPr fontId="2"/>
  </si>
  <si>
    <t>　　(以下の手順でお願いします)</t>
    <phoneticPr fontId="2"/>
  </si>
  <si>
    <t>イ</t>
    <phoneticPr fontId="2"/>
  </si>
  <si>
    <t>ア</t>
    <phoneticPr fontId="2"/>
  </si>
  <si>
    <t>Excelのファイル名はXXの部分以外は変更しないでください。</t>
    <rPh sb="10" eb="11">
      <t>メイ</t>
    </rPh>
    <rPh sb="15" eb="17">
      <t>ブブン</t>
    </rPh>
    <rPh sb="17" eb="19">
      <t>イガイ</t>
    </rPh>
    <rPh sb="20" eb="22">
      <t>ヘンコウ</t>
    </rPh>
    <phoneticPr fontId="2"/>
  </si>
  <si>
    <t>このファイルの中に</t>
    <rPh sb="7" eb="8">
      <t>ナカ</t>
    </rPh>
    <phoneticPr fontId="2"/>
  </si>
  <si>
    <t>男女別で入力用のワークシート（ 入力男子・入力女子 ） がありますので、</t>
    <rPh sb="16" eb="18">
      <t>ニュウリョク</t>
    </rPh>
    <rPh sb="18" eb="20">
      <t>ダンシ</t>
    </rPh>
    <rPh sb="21" eb="23">
      <t>ニュウリョク</t>
    </rPh>
    <rPh sb="23" eb="25">
      <t>ジョシ</t>
    </rPh>
    <phoneticPr fontId="2"/>
  </si>
  <si>
    <t>印刷用ワークシート（ 印刷用男子 ・ 印刷用女子 ） を開き、印刷を実行してください。</t>
    <rPh sb="0" eb="3">
      <t>インサツヨウ</t>
    </rPh>
    <rPh sb="11" eb="14">
      <t>インサツヨウ</t>
    </rPh>
    <rPh sb="14" eb="16">
      <t>ダンシ</t>
    </rPh>
    <rPh sb="19" eb="22">
      <t>インサツヨウ</t>
    </rPh>
    <rPh sb="22" eb="24">
      <t>ジョシ</t>
    </rPh>
    <rPh sb="28" eb="29">
      <t>ヒラ</t>
    </rPh>
    <rPh sb="31" eb="33">
      <t>インサツ</t>
    </rPh>
    <rPh sb="34" eb="36">
      <t>ジッコウ</t>
    </rPh>
    <phoneticPr fontId="2"/>
  </si>
  <si>
    <t>そのまま保存してください。</t>
    <phoneticPr fontId="2"/>
  </si>
  <si>
    <t>印刷した用紙に、学校長および顧問部長の「押印」が済めば申し込み用紙の完成です。</t>
    <rPh sb="0" eb="2">
      <t>インサツ</t>
    </rPh>
    <rPh sb="4" eb="6">
      <t>ヨウシ</t>
    </rPh>
    <rPh sb="8" eb="11">
      <t>ガッコウチョウ</t>
    </rPh>
    <rPh sb="14" eb="16">
      <t>コモン</t>
    </rPh>
    <rPh sb="16" eb="18">
      <t>ブチョウ</t>
    </rPh>
    <rPh sb="20" eb="22">
      <t>オウイン</t>
    </rPh>
    <rPh sb="24" eb="25">
      <t>ス</t>
    </rPh>
    <rPh sb="27" eb="28">
      <t>モウ</t>
    </rPh>
    <rPh sb="29" eb="30">
      <t>コ</t>
    </rPh>
    <rPh sb="31" eb="33">
      <t>ヨウシ</t>
    </rPh>
    <rPh sb="34" eb="36">
      <t>カンセイ</t>
    </rPh>
    <phoneticPr fontId="2"/>
  </si>
  <si>
    <t>（昨年作成していただいたファイルからコピーできるところは</t>
    <rPh sb="1" eb="3">
      <t>サクネン</t>
    </rPh>
    <rPh sb="3" eb="5">
      <t>サクセイ</t>
    </rPh>
    <phoneticPr fontId="2"/>
  </si>
  <si>
    <t>コピーしていただいてもかまいません。）</t>
    <phoneticPr fontId="2"/>
  </si>
  <si>
    <t>４／１７　１２：００までに、</t>
    <phoneticPr fontId="2"/>
  </si>
  <si>
    <t>京廣学館</t>
    <rPh sb="1" eb="2">
      <t>ヒロシ</t>
    </rPh>
    <rPh sb="2" eb="4">
      <t>ガクカン</t>
    </rPh>
    <phoneticPr fontId="2"/>
  </si>
  <si>
    <t>(廣学館)</t>
    <rPh sb="1" eb="2">
      <t>ヒロシ</t>
    </rPh>
    <rPh sb="2" eb="3">
      <t>ガク</t>
    </rPh>
    <rPh sb="3" eb="4">
      <t>カン</t>
    </rPh>
    <phoneticPr fontId="2"/>
  </si>
  <si>
    <t>城南菱創</t>
    <rPh sb="2" eb="3">
      <t>ヒシ</t>
    </rPh>
    <rPh sb="3" eb="4">
      <t>キズ</t>
    </rPh>
    <phoneticPr fontId="2"/>
  </si>
  <si>
    <t>(城南菱)</t>
    <phoneticPr fontId="2"/>
  </si>
  <si>
    <t>京都西山</t>
    <rPh sb="0" eb="2">
      <t>キョウト</t>
    </rPh>
    <rPh sb="2" eb="3">
      <t>ニシ</t>
    </rPh>
    <rPh sb="3" eb="4">
      <t>ヤマ</t>
    </rPh>
    <phoneticPr fontId="2"/>
  </si>
  <si>
    <t>　nakatani44@kyoto-tt.net  宛 送付してください。　</t>
    <phoneticPr fontId="2"/>
  </si>
  <si>
    <r>
      <t xml:space="preserve">（ 可能であればファイル名の" </t>
    </r>
    <r>
      <rPr>
        <sz val="14"/>
        <rFont val="ＭＳ ゴシック"/>
        <family val="3"/>
        <charset val="128"/>
      </rPr>
      <t xml:space="preserve">2xx </t>
    </r>
    <r>
      <rPr>
        <sz val="11"/>
        <rFont val="ＭＳ 明朝"/>
        <family val="1"/>
        <charset val="128"/>
      </rPr>
      <t>"という部分を学校コードに変更してください。 )</t>
    </r>
    <rPh sb="2" eb="4">
      <t>カノウ</t>
    </rPh>
    <rPh sb="12" eb="13">
      <t>メイ</t>
    </rPh>
    <rPh sb="24" eb="26">
      <t>ブブン</t>
    </rPh>
    <rPh sb="27" eb="29">
      <t>ガッコウ</t>
    </rPh>
    <rPh sb="33" eb="35">
      <t>ヘンコウ</t>
    </rPh>
    <phoneticPr fontId="2"/>
  </si>
  <si>
    <t>②　高体連分担金（男女各８５００円）</t>
    <rPh sb="9" eb="11">
      <t>ダンジョ</t>
    </rPh>
    <rPh sb="11" eb="12">
      <t>カク</t>
    </rPh>
    <rPh sb="16" eb="17">
      <t>エン</t>
    </rPh>
    <phoneticPr fontId="2"/>
  </si>
  <si>
    <t>尚、分担金支払い時に印鑑の押印をお願いしますのでご持参ください。</t>
    <rPh sb="0" eb="1">
      <t>ナオ</t>
    </rPh>
    <rPh sb="2" eb="5">
      <t>ブンタンキン</t>
    </rPh>
    <rPh sb="5" eb="7">
      <t>シハラ</t>
    </rPh>
    <rPh sb="8" eb="9">
      <t>ジ</t>
    </rPh>
    <rPh sb="10" eb="12">
      <t>インカン</t>
    </rPh>
    <rPh sb="13" eb="15">
      <t>オウイン</t>
    </rPh>
    <rPh sb="17" eb="18">
      <t>ネガ</t>
    </rPh>
    <rPh sb="25" eb="27">
      <t>ジサン</t>
    </rPh>
    <phoneticPr fontId="2"/>
  </si>
  <si>
    <r>
      <t xml:space="preserve">（必ず </t>
    </r>
    <r>
      <rPr>
        <b/>
        <sz val="20"/>
        <rFont val="ＭＳ 明朝"/>
        <family val="1"/>
        <charset val="128"/>
      </rPr>
      <t>Ｂ４横</t>
    </r>
    <r>
      <rPr>
        <sz val="11"/>
        <rFont val="ＭＳ 明朝"/>
        <family val="1"/>
        <charset val="128"/>
      </rPr>
      <t>　でお願いします）</t>
    </r>
    <rPh sb="1" eb="2">
      <t>カナラ</t>
    </rPh>
    <phoneticPr fontId="2"/>
  </si>
  <si>
    <t>選手名を入力あるいは他のファイルからコピーされるときに、余分なスペース(空白)</t>
    <rPh sb="0" eb="2">
      <t>センシュ</t>
    </rPh>
    <rPh sb="2" eb="3">
      <t>メイ</t>
    </rPh>
    <rPh sb="4" eb="6">
      <t>ニュウリョク</t>
    </rPh>
    <rPh sb="10" eb="11">
      <t>タ</t>
    </rPh>
    <rPh sb="28" eb="30">
      <t>ヨブン</t>
    </rPh>
    <rPh sb="36" eb="38">
      <t>クウハク</t>
    </rPh>
    <phoneticPr fontId="2"/>
  </si>
  <si>
    <t>を入れないように願います。　印刷の形が崩れます。</t>
    <rPh sb="1" eb="2">
      <t>イ</t>
    </rPh>
    <rPh sb="8" eb="9">
      <t>ネガ</t>
    </rPh>
    <rPh sb="14" eb="16">
      <t>インサツ</t>
    </rPh>
    <rPh sb="17" eb="18">
      <t>カタチ</t>
    </rPh>
    <rPh sb="19" eb="20">
      <t>クズ</t>
    </rPh>
    <phoneticPr fontId="2"/>
  </si>
  <si>
    <t>京都精華</t>
    <rPh sb="0" eb="2">
      <t>キョウト</t>
    </rPh>
    <rPh sb="2" eb="4">
      <t>セイカ</t>
    </rPh>
    <phoneticPr fontId="2"/>
  </si>
  <si>
    <t>工学院</t>
    <rPh sb="0" eb="3">
      <t>コウガクイン</t>
    </rPh>
    <phoneticPr fontId="2"/>
  </si>
  <si>
    <t>(工学院)</t>
    <rPh sb="1" eb="4">
      <t>コウガクイン</t>
    </rPh>
    <phoneticPr fontId="2"/>
  </si>
  <si>
    <t>(精　華)</t>
    <phoneticPr fontId="2"/>
  </si>
  <si>
    <t>Excelのファイル(19-sanka-2xx.xlsx) の入力　と 申込用紙の印刷</t>
    <rPh sb="31" eb="33">
      <t>ニュウリョク</t>
    </rPh>
    <rPh sb="36" eb="38">
      <t>モウシコミ</t>
    </rPh>
    <rPh sb="38" eb="40">
      <t>ヨウシ</t>
    </rPh>
    <rPh sb="41" eb="43">
      <t>インサツ</t>
    </rPh>
    <phoneticPr fontId="2"/>
  </si>
  <si>
    <t>Excelのファイル(19-sanka-2xx.xlsx) の 保存</t>
    <rPh sb="32" eb="34">
      <t>ホゾン</t>
    </rPh>
    <phoneticPr fontId="2"/>
  </si>
  <si>
    <t>入力していただいた Excelのファイル(19-sanka-2xx.xlsx) は、</t>
    <rPh sb="0" eb="2">
      <t>ニュウリョク</t>
    </rPh>
    <phoneticPr fontId="2"/>
  </si>
  <si>
    <t>Excelファイル（19-sanka-2xx.xlsx）については、E-mailに添付し</t>
    <rPh sb="41" eb="43">
      <t>テンプ</t>
    </rPh>
    <phoneticPr fontId="2"/>
  </si>
  <si>
    <t>４／２０   顧問総会の受付時に</t>
    <rPh sb="7" eb="9">
      <t>コモン</t>
    </rPh>
    <rPh sb="9" eb="11">
      <t>ソウカイ</t>
    </rPh>
    <rPh sb="12" eb="14">
      <t>ウケツケ</t>
    </rPh>
    <rPh sb="14" eb="15">
      <t>ジ</t>
    </rPh>
    <phoneticPr fontId="2"/>
  </si>
  <si>
    <t>　2019（H31)年度　春季高等学校卓球選手権大会　　参加申込書</t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</si>
</sst>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sz val="3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明朝"/>
      <family val="1"/>
      <charset val="128"/>
    </font>
    <font>
      <sz val="14"/>
      <name val="ＭＳ ゴシック"/>
      <family val="3"/>
      <charset val="128"/>
    </font>
    <font>
      <b/>
      <sz val="2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29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12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3" borderId="1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vertical="center"/>
      <protection locked="0"/>
    </xf>
    <xf numFmtId="0" fontId="0" fillId="0" borderId="28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6" fontId="0" fillId="6" borderId="30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176" fontId="0" fillId="7" borderId="32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left" vertical="center"/>
    </xf>
    <xf numFmtId="0" fontId="0" fillId="5" borderId="34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6" fontId="5" fillId="0" borderId="0" xfId="0" applyNumberFormat="1" applyFont="1" applyBorder="1" applyAlignment="1"/>
    <xf numFmtId="176" fontId="0" fillId="0" borderId="0" xfId="0" applyNumberFormat="1"/>
    <xf numFmtId="176" fontId="0" fillId="7" borderId="33" xfId="0" applyNumberFormat="1" applyFill="1" applyBorder="1" applyAlignment="1">
      <alignment horizontal="center" vertical="center"/>
    </xf>
    <xf numFmtId="0" fontId="0" fillId="7" borderId="33" xfId="0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6" fillId="7" borderId="34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3" fillId="8" borderId="2" xfId="1" applyFont="1" applyFill="1" applyBorder="1" applyProtection="1"/>
    <xf numFmtId="0" fontId="13" fillId="8" borderId="35" xfId="1" applyFont="1" applyFill="1" applyBorder="1" applyAlignment="1" applyProtection="1">
      <alignment horizontal="left"/>
    </xf>
    <xf numFmtId="0" fontId="14" fillId="8" borderId="10" xfId="0" applyFont="1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13" fillId="8" borderId="21" xfId="1" applyFont="1" applyFill="1" applyBorder="1" applyProtection="1"/>
    <xf numFmtId="0" fontId="14" fillId="8" borderId="0" xfId="0" applyFont="1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0" fontId="13" fillId="8" borderId="36" xfId="1" applyFont="1" applyFill="1" applyBorder="1" applyProtection="1"/>
    <xf numFmtId="0" fontId="13" fillId="8" borderId="37" xfId="1" applyFont="1" applyFill="1" applyBorder="1" applyAlignment="1" applyProtection="1">
      <alignment horizontal="left"/>
    </xf>
    <xf numFmtId="0" fontId="13" fillId="8" borderId="38" xfId="1" applyFont="1" applyFill="1" applyBorder="1" applyProtection="1"/>
    <xf numFmtId="0" fontId="13" fillId="8" borderId="35" xfId="1" applyFont="1" applyFill="1" applyBorder="1" applyProtection="1"/>
    <xf numFmtId="0" fontId="14" fillId="8" borderId="22" xfId="0" applyFon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0" fillId="0" borderId="45" xfId="0" applyFill="1" applyBorder="1" applyAlignment="1" applyProtection="1">
      <alignment horizontal="left" vertical="center"/>
      <protection locked="0"/>
    </xf>
    <xf numFmtId="0" fontId="0" fillId="0" borderId="46" xfId="0" applyFill="1" applyBorder="1" applyAlignment="1" applyProtection="1">
      <alignment horizontal="left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left" vertical="center"/>
      <protection locked="0"/>
    </xf>
    <xf numFmtId="0" fontId="0" fillId="0" borderId="51" xfId="0" applyFill="1" applyBorder="1" applyAlignment="1" applyProtection="1">
      <alignment horizontal="left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left" vertical="center"/>
      <protection locked="0"/>
    </xf>
    <xf numFmtId="0" fontId="0" fillId="2" borderId="51" xfId="0" applyFill="1" applyBorder="1" applyAlignment="1" applyProtection="1">
      <alignment horizontal="left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3" borderId="56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7" fillId="6" borderId="78" xfId="0" applyFont="1" applyFill="1" applyBorder="1" applyAlignment="1">
      <alignment horizontal="left" vertical="center"/>
    </xf>
    <xf numFmtId="0" fontId="1" fillId="0" borderId="7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0" xfId="0"/>
    <xf numFmtId="0" fontId="0" fillId="3" borderId="57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34" xfId="0" applyFill="1" applyBorder="1" applyAlignment="1">
      <alignment horizontal="center" vertical="center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8" fillId="4" borderId="57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4" borderId="57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19" fillId="4" borderId="23" xfId="0" applyFont="1" applyFill="1" applyBorder="1" applyAlignment="1">
      <alignment horizontal="left" vertical="center"/>
    </xf>
    <xf numFmtId="0" fontId="19" fillId="4" borderId="57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20" fillId="4" borderId="57" xfId="0" applyFont="1" applyFill="1" applyBorder="1" applyAlignment="1">
      <alignment vertical="center"/>
    </xf>
    <xf numFmtId="0" fontId="20" fillId="4" borderId="10" xfId="0" applyFont="1" applyFill="1" applyBorder="1" applyAlignment="1">
      <alignment vertical="center"/>
    </xf>
    <xf numFmtId="0" fontId="20" fillId="4" borderId="19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57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left" vertical="center"/>
    </xf>
    <xf numFmtId="0" fontId="21" fillId="4" borderId="20" xfId="0" applyFont="1" applyFill="1" applyBorder="1" applyAlignment="1">
      <alignment horizontal="left" vertical="center"/>
    </xf>
    <xf numFmtId="0" fontId="21" fillId="4" borderId="19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1" fillId="4" borderId="11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1" fillId="4" borderId="57" xfId="0" applyFont="1" applyFill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0" fontId="0" fillId="0" borderId="62" xfId="0" applyFill="1" applyBorder="1" applyAlignment="1" applyProtection="1">
      <alignment vertical="center"/>
      <protection locked="0"/>
    </xf>
    <xf numFmtId="0" fontId="0" fillId="0" borderId="63" xfId="0" applyFill="1" applyBorder="1" applyAlignment="1" applyProtection="1">
      <alignment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0" fontId="6" fillId="0" borderId="63" xfId="0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9" fillId="5" borderId="57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0" fillId="0" borderId="64" xfId="0" applyFill="1" applyBorder="1" applyAlignment="1" applyProtection="1">
      <alignment horizontal="center" vertical="center"/>
      <protection locked="0"/>
    </xf>
    <xf numFmtId="0" fontId="21" fillId="5" borderId="57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20" xfId="0" applyFont="1" applyFill="1" applyBorder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0" fontId="20" fillId="5" borderId="57" xfId="0" applyFont="1" applyFill="1" applyBorder="1" applyAlignment="1">
      <alignment vertical="center"/>
    </xf>
    <xf numFmtId="0" fontId="20" fillId="5" borderId="10" xfId="0" applyFont="1" applyFill="1" applyBorder="1" applyAlignment="1">
      <alignment vertical="center"/>
    </xf>
    <xf numFmtId="0" fontId="20" fillId="5" borderId="19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19" fillId="5" borderId="57" xfId="0" applyFont="1" applyFill="1" applyBorder="1" applyAlignment="1">
      <alignment horizontal="left" vertical="center"/>
    </xf>
    <xf numFmtId="0" fontId="19" fillId="5" borderId="10" xfId="0" applyFont="1" applyFill="1" applyBorder="1" applyAlignment="1">
      <alignment horizontal="left" vertical="center"/>
    </xf>
    <xf numFmtId="0" fontId="19" fillId="5" borderId="20" xfId="0" applyFont="1" applyFill="1" applyBorder="1" applyAlignment="1">
      <alignment horizontal="left" vertical="center"/>
    </xf>
    <xf numFmtId="0" fontId="19" fillId="5" borderId="21" xfId="0" applyFont="1" applyFill="1" applyBorder="1" applyAlignment="1">
      <alignment horizontal="left" vertical="center"/>
    </xf>
    <xf numFmtId="0" fontId="19" fillId="5" borderId="22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horizontal="left" vertical="center"/>
    </xf>
    <xf numFmtId="0" fontId="11" fillId="5" borderId="57" xfId="0" applyFont="1" applyFill="1" applyBorder="1" applyAlignment="1">
      <alignment vertical="center"/>
    </xf>
    <xf numFmtId="0" fontId="11" fillId="5" borderId="20" xfId="0" applyFont="1" applyFill="1" applyBorder="1" applyAlignment="1">
      <alignment vertical="center"/>
    </xf>
    <xf numFmtId="0" fontId="18" fillId="5" borderId="57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2">
    <cellStyle name="標準" xfId="0" builtinId="0"/>
    <cellStyle name="標準_H8HARU" xfId="1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47</xdr:row>
      <xdr:rowOff>171450</xdr:rowOff>
    </xdr:from>
    <xdr:to>
      <xdr:col>25</xdr:col>
      <xdr:colOff>76200</xdr:colOff>
      <xdr:row>58</xdr:row>
      <xdr:rowOff>76200</xdr:rowOff>
    </xdr:to>
    <xdr:sp macro="" textlink="">
      <xdr:nvSpPr>
        <xdr:cNvPr id="3119" name="Rectangle 1"/>
        <xdr:cNvSpPr>
          <a:spLocks noChangeArrowheads="1"/>
        </xdr:cNvSpPr>
      </xdr:nvSpPr>
      <xdr:spPr bwMode="auto">
        <a:xfrm>
          <a:off x="142875" y="9182100"/>
          <a:ext cx="6600825" cy="1685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39</xdr:row>
      <xdr:rowOff>28575</xdr:rowOff>
    </xdr:from>
    <xdr:to>
      <xdr:col>13</xdr:col>
      <xdr:colOff>0</xdr:colOff>
      <xdr:row>40</xdr:row>
      <xdr:rowOff>66675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276225" y="7353300"/>
          <a:ext cx="31908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大会要項に記載の締切日（4/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12：00）までに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11</xdr:row>
      <xdr:rowOff>104775</xdr:rowOff>
    </xdr:from>
    <xdr:to>
      <xdr:col>7</xdr:col>
      <xdr:colOff>304800</xdr:colOff>
      <xdr:row>12</xdr:row>
      <xdr:rowOff>152400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2914650" y="2905125"/>
          <a:ext cx="752475" cy="276225"/>
        </a:xfrm>
        <a:prstGeom prst="callout2">
          <a:avLst>
            <a:gd name="adj1" fmla="val 41380"/>
            <a:gd name="adj2" fmla="val -10125"/>
            <a:gd name="adj3" fmla="val 41380"/>
            <a:gd name="adj4" fmla="val -20255"/>
            <a:gd name="adj5" fmla="val 148278"/>
            <a:gd name="adj6" fmla="val -3038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276225</xdr:colOff>
      <xdr:row>9</xdr:row>
      <xdr:rowOff>85725</xdr:rowOff>
    </xdr:from>
    <xdr:to>
      <xdr:col>8</xdr:col>
      <xdr:colOff>209550</xdr:colOff>
      <xdr:row>10</xdr:row>
      <xdr:rowOff>76200</xdr:rowOff>
    </xdr:to>
    <xdr:sp macro="" textlink="">
      <xdr:nvSpPr>
        <xdr:cNvPr id="1027" name="AutoShape 3"/>
        <xdr:cNvSpPr>
          <a:spLocks/>
        </xdr:cNvSpPr>
      </xdr:nvSpPr>
      <xdr:spPr bwMode="auto">
        <a:xfrm flipV="1">
          <a:off x="1028700" y="2428875"/>
          <a:ext cx="28670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11</xdr:row>
      <xdr:rowOff>85725</xdr:rowOff>
    </xdr:from>
    <xdr:to>
      <xdr:col>8</xdr:col>
      <xdr:colOff>38100</xdr:colOff>
      <xdr:row>13</xdr:row>
      <xdr:rowOff>47625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2981325" y="2886075"/>
          <a:ext cx="742950" cy="419100"/>
        </a:xfrm>
        <a:prstGeom prst="callout2">
          <a:avLst>
            <a:gd name="adj1" fmla="val 27273"/>
            <a:gd name="adj2" fmla="val -8333"/>
            <a:gd name="adj3" fmla="val 27273"/>
            <a:gd name="adj4" fmla="val -21875"/>
            <a:gd name="adj5" fmla="val 100000"/>
            <a:gd name="adj6" fmla="val -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219075</xdr:colOff>
      <xdr:row>9</xdr:row>
      <xdr:rowOff>85725</xdr:rowOff>
    </xdr:from>
    <xdr:to>
      <xdr:col>9</xdr:col>
      <xdr:colOff>95250</xdr:colOff>
      <xdr:row>10</xdr:row>
      <xdr:rowOff>76200</xdr:rowOff>
    </xdr:to>
    <xdr:sp macro="" textlink="">
      <xdr:nvSpPr>
        <xdr:cNvPr id="2051" name="AutoShape 3"/>
        <xdr:cNvSpPr>
          <a:spLocks/>
        </xdr:cNvSpPr>
      </xdr:nvSpPr>
      <xdr:spPr bwMode="auto">
        <a:xfrm flipV="1">
          <a:off x="971550" y="2428875"/>
          <a:ext cx="31718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abSelected="1" workbookViewId="0"/>
  </sheetViews>
  <sheetFormatPr defaultColWidth="3.5" defaultRowHeight="18.75" customHeight="1"/>
  <cols>
    <col min="1" max="1" width="3.5" style="156" customWidth="1"/>
    <col min="2" max="16384" width="3.5" style="155"/>
  </cols>
  <sheetData>
    <row r="1" spans="1:28" ht="16.5" customHeight="1">
      <c r="D1" s="159" t="s">
        <v>216</v>
      </c>
    </row>
    <row r="2" spans="1:28" ht="24" customHeight="1">
      <c r="D2" s="158"/>
      <c r="R2" s="155" t="s">
        <v>217</v>
      </c>
    </row>
    <row r="3" spans="1:28" ht="16.5" customHeight="1"/>
    <row r="4" spans="1:28" ht="16.5" customHeight="1">
      <c r="A4" s="157">
        <v>1</v>
      </c>
      <c r="C4" s="168" t="s">
        <v>245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</row>
    <row r="5" spans="1:28" ht="16.5" customHeight="1"/>
    <row r="6" spans="1:28" ht="16.5" customHeight="1">
      <c r="D6" s="155" t="s">
        <v>221</v>
      </c>
    </row>
    <row r="7" spans="1:28" ht="16.5" customHeight="1">
      <c r="D7" s="168" t="s">
        <v>222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</row>
    <row r="8" spans="1:28" ht="16.5" customHeight="1">
      <c r="E8" s="168" t="s">
        <v>211</v>
      </c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</row>
    <row r="9" spans="1:28" ht="16.5" customHeight="1">
      <c r="E9" s="168" t="s">
        <v>206</v>
      </c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</row>
    <row r="10" spans="1:28" ht="16.5" customHeight="1">
      <c r="E10" s="168" t="s">
        <v>210</v>
      </c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</row>
    <row r="11" spans="1:28" ht="16.5" customHeight="1">
      <c r="D11" s="168" t="s">
        <v>203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</row>
    <row r="12" spans="1:28" ht="16.5" customHeight="1">
      <c r="L12" s="161"/>
      <c r="M12" s="161" t="s">
        <v>226</v>
      </c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</row>
    <row r="13" spans="1:28" ht="16.5" customHeight="1">
      <c r="L13" s="161"/>
      <c r="M13" s="161" t="s">
        <v>227</v>
      </c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</row>
    <row r="14" spans="1:28" s="167" customFormat="1" ht="16.5" customHeight="1" thickBot="1">
      <c r="A14" s="156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</row>
    <row r="15" spans="1:28" s="167" customFormat="1" ht="16.5" customHeight="1" thickBot="1">
      <c r="A15" s="156"/>
      <c r="D15" s="165"/>
      <c r="F15" s="167" t="s">
        <v>239</v>
      </c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8" s="167" customFormat="1" ht="16.5" customHeight="1">
      <c r="A16" s="156"/>
      <c r="F16" s="167" t="s">
        <v>240</v>
      </c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</row>
    <row r="17" spans="1:28" s="167" customFormat="1" ht="16.5" customHeight="1">
      <c r="A17" s="156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</row>
    <row r="18" spans="1:28" ht="16.5" customHeight="1">
      <c r="D18" s="168" t="s">
        <v>204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</row>
    <row r="19" spans="1:28" ht="16.5" customHeight="1" thickBot="1">
      <c r="D19" s="168" t="s">
        <v>223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</row>
    <row r="20" spans="1:28" ht="27" customHeight="1" thickBot="1">
      <c r="M20" s="165"/>
      <c r="N20" s="155" t="s">
        <v>238</v>
      </c>
    </row>
    <row r="21" spans="1:28" ht="16.5" customHeight="1"/>
    <row r="22" spans="1:28" ht="16.5" customHeight="1">
      <c r="A22" s="157">
        <v>2</v>
      </c>
      <c r="C22" s="168" t="s">
        <v>246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</row>
    <row r="23" spans="1:28" ht="16.5" customHeight="1"/>
    <row r="24" spans="1:28" ht="16.5" customHeight="1">
      <c r="D24" s="168" t="s">
        <v>247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</row>
    <row r="25" spans="1:28" ht="16.5" customHeight="1">
      <c r="D25" s="155" t="s">
        <v>224</v>
      </c>
    </row>
    <row r="26" spans="1:28" ht="26.25" customHeight="1">
      <c r="F26" s="168" t="s">
        <v>235</v>
      </c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</row>
    <row r="27" spans="1:28" ht="10.5" customHeight="1"/>
    <row r="28" spans="1:28" ht="10.5" customHeight="1"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</row>
    <row r="29" spans="1:28" ht="10.5" customHeight="1"/>
    <row r="30" spans="1:28" ht="16.5" customHeight="1"/>
    <row r="31" spans="1:28" ht="16.5" customHeight="1">
      <c r="A31" s="157">
        <v>3</v>
      </c>
      <c r="C31" s="168" t="s">
        <v>205</v>
      </c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</row>
    <row r="32" spans="1:28" ht="16.5" customHeight="1"/>
    <row r="33" spans="1:28" ht="16.5" customHeight="1">
      <c r="D33" s="168" t="s">
        <v>225</v>
      </c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</row>
    <row r="34" spans="1:28" ht="16.5" customHeight="1"/>
    <row r="35" spans="1:28" ht="16.5" customHeight="1"/>
    <row r="36" spans="1:28" ht="8.25" customHeight="1"/>
    <row r="37" spans="1:28" ht="16.5" customHeight="1">
      <c r="A37" s="157">
        <v>4</v>
      </c>
      <c r="C37" s="168" t="s">
        <v>207</v>
      </c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</row>
    <row r="38" spans="1:28" ht="16.5" customHeight="1" thickBot="1"/>
    <row r="39" spans="1:28" ht="16.5" customHeight="1" thickBot="1">
      <c r="B39" s="155" t="s">
        <v>219</v>
      </c>
      <c r="C39" s="165"/>
      <c r="D39" s="168" t="s">
        <v>248</v>
      </c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</row>
    <row r="40" spans="1:28" ht="16.5" customHeight="1">
      <c r="C40" s="162"/>
      <c r="D40" s="162"/>
      <c r="E40" s="164" t="s">
        <v>228</v>
      </c>
      <c r="F40" s="162"/>
      <c r="G40" s="162"/>
      <c r="N40" s="170" t="s">
        <v>234</v>
      </c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</row>
    <row r="41" spans="1:28" ht="16.5" customHeight="1">
      <c r="C41" s="162"/>
      <c r="D41" s="162"/>
      <c r="E41" s="162"/>
      <c r="F41" s="162"/>
      <c r="G41" s="162"/>
    </row>
    <row r="42" spans="1:28" ht="7.5" customHeight="1">
      <c r="C42" s="162"/>
      <c r="D42" s="162"/>
      <c r="E42" s="162"/>
      <c r="F42" s="162"/>
      <c r="G42" s="162"/>
    </row>
    <row r="43" spans="1:28" ht="16.5" customHeight="1" thickBot="1">
      <c r="B43" s="155" t="s">
        <v>218</v>
      </c>
      <c r="C43" s="162"/>
      <c r="D43" s="163" t="s">
        <v>249</v>
      </c>
      <c r="E43" s="162"/>
      <c r="F43" s="162"/>
      <c r="G43" s="162"/>
    </row>
    <row r="44" spans="1:28" ht="16.5" customHeight="1" thickBot="1">
      <c r="C44" s="165"/>
      <c r="D44" s="162"/>
      <c r="E44" s="169" t="s">
        <v>208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</row>
    <row r="45" spans="1:28" ht="16.5" customHeight="1">
      <c r="E45" s="168" t="s">
        <v>236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R45" s="168" t="s">
        <v>209</v>
      </c>
      <c r="S45" s="168"/>
      <c r="T45" s="168"/>
      <c r="U45" s="168"/>
      <c r="V45" s="168"/>
      <c r="W45" s="168"/>
      <c r="X45" s="168"/>
      <c r="Y45" s="168"/>
      <c r="Z45" s="168"/>
      <c r="AA45" s="168"/>
      <c r="AB45" s="168"/>
    </row>
    <row r="46" spans="1:28" ht="16.5" customHeight="1"/>
    <row r="47" spans="1:28" ht="16.5" customHeight="1">
      <c r="H47" s="155" t="s">
        <v>237</v>
      </c>
    </row>
    <row r="48" spans="1:28" ht="16.5" customHeight="1" thickBot="1"/>
    <row r="49" spans="1:27" ht="16.5" customHeight="1" thickBot="1">
      <c r="B49" s="165"/>
    </row>
    <row r="50" spans="1:27" ht="16.5" customHeight="1">
      <c r="A50" s="155"/>
      <c r="B50" s="166" t="s">
        <v>212</v>
      </c>
      <c r="D50" s="160" t="s">
        <v>215</v>
      </c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</row>
    <row r="51" spans="1:27" ht="16.5" customHeight="1">
      <c r="D51" s="160" t="s">
        <v>220</v>
      </c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</row>
    <row r="52" spans="1:27" ht="16.5" customHeight="1">
      <c r="D52" s="160" t="s">
        <v>213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</row>
    <row r="53" spans="1:27" ht="16.5" customHeight="1">
      <c r="D53" s="160"/>
      <c r="F53" s="160"/>
      <c r="G53" s="160" t="s">
        <v>214</v>
      </c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</row>
    <row r="54" spans="1:27" ht="8.25" customHeight="1"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</row>
    <row r="55" spans="1:27" ht="8.25" customHeight="1"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</row>
    <row r="56" spans="1:27" ht="8.25" customHeight="1"/>
    <row r="57" spans="1:27" ht="8.25" customHeight="1"/>
    <row r="58" spans="1:27" ht="8.25" customHeight="1"/>
  </sheetData>
  <mergeCells count="20">
    <mergeCell ref="C4:AB4"/>
    <mergeCell ref="C22:AB22"/>
    <mergeCell ref="C31:AB31"/>
    <mergeCell ref="C37:AB37"/>
    <mergeCell ref="D24:AB24"/>
    <mergeCell ref="D7:Z7"/>
    <mergeCell ref="E8:Z8"/>
    <mergeCell ref="E9:Z9"/>
    <mergeCell ref="E10:Z10"/>
    <mergeCell ref="D33:AB33"/>
    <mergeCell ref="D19:AB19"/>
    <mergeCell ref="D18:AB18"/>
    <mergeCell ref="D11:AB11"/>
    <mergeCell ref="D28:AB28"/>
    <mergeCell ref="F26:AB26"/>
    <mergeCell ref="D39:AB39"/>
    <mergeCell ref="E44:AB44"/>
    <mergeCell ref="E45:P45"/>
    <mergeCell ref="N40:AB40"/>
    <mergeCell ref="R45:AB45"/>
  </mergeCells>
  <phoneticPr fontId="2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50"/>
  <sheetViews>
    <sheetView zoomScaleNormal="100" zoomScaleSheetLayoutView="100" workbookViewId="0">
      <selection activeCell="B5" sqref="B5:C5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189" t="s">
        <v>174</v>
      </c>
      <c r="B1" s="190"/>
      <c r="C1" s="193" t="s">
        <v>178</v>
      </c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19" ht="25.5" customHeight="1">
      <c r="A2" s="191"/>
      <c r="B2" s="192"/>
      <c r="C2" s="194" t="s">
        <v>175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19" ht="7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21" t="s">
        <v>182</v>
      </c>
      <c r="B4" s="222"/>
      <c r="C4" s="18"/>
      <c r="D4" s="18"/>
      <c r="E4" s="18"/>
      <c r="F4" s="18"/>
      <c r="G4" s="18"/>
      <c r="H4" s="18"/>
      <c r="I4" s="18"/>
      <c r="J4" s="18"/>
      <c r="K4" s="19"/>
      <c r="L4" s="154" t="s">
        <v>183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23"/>
      <c r="C5" s="224"/>
      <c r="D5" s="18" t="s">
        <v>19</v>
      </c>
      <c r="E5" s="18"/>
      <c r="F5" s="18"/>
      <c r="G5" s="18"/>
      <c r="H5" s="18"/>
      <c r="I5" s="18"/>
      <c r="J5" s="18"/>
      <c r="K5" s="19"/>
      <c r="L5" s="225"/>
      <c r="M5" s="226"/>
      <c r="N5" s="19" t="s">
        <v>15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18"/>
      <c r="E6" s="18"/>
      <c r="F6" s="18"/>
      <c r="G6" s="18"/>
      <c r="H6" s="18"/>
      <c r="I6" s="18"/>
      <c r="J6" s="18"/>
      <c r="K6" s="19"/>
      <c r="L6" s="18"/>
      <c r="M6" s="19"/>
      <c r="N6" s="19"/>
      <c r="O6" s="18"/>
      <c r="P6" s="18"/>
      <c r="Q6" s="19"/>
      <c r="R6" s="18"/>
      <c r="S6" s="18"/>
    </row>
    <row r="7" spans="1:19" ht="22.5" customHeight="1" thickTop="1">
      <c r="A7" s="153" t="s">
        <v>11</v>
      </c>
      <c r="B7" s="57"/>
      <c r="C7" s="58"/>
      <c r="D7" s="18"/>
      <c r="E7" s="188"/>
      <c r="F7" s="188"/>
      <c r="G7" s="188"/>
      <c r="H7" s="188"/>
      <c r="I7" s="212" t="s">
        <v>180</v>
      </c>
      <c r="J7" s="213"/>
      <c r="K7" s="213"/>
      <c r="L7" s="213"/>
      <c r="M7" s="213"/>
      <c r="N7" s="213"/>
      <c r="O7" s="213"/>
      <c r="P7" s="213"/>
      <c r="Q7" s="213"/>
      <c r="R7" s="214"/>
      <c r="S7" s="18"/>
    </row>
    <row r="8" spans="1:19" ht="22.5" customHeight="1">
      <c r="A8" s="153" t="s">
        <v>12</v>
      </c>
      <c r="B8" s="59"/>
      <c r="C8" s="60"/>
      <c r="D8" s="18"/>
      <c r="E8" s="188"/>
      <c r="F8" s="188"/>
      <c r="G8" s="188"/>
      <c r="H8" s="188"/>
      <c r="I8" s="215"/>
      <c r="J8" s="216"/>
      <c r="K8" s="216"/>
      <c r="L8" s="216"/>
      <c r="M8" s="216"/>
      <c r="N8" s="216"/>
      <c r="O8" s="216"/>
      <c r="P8" s="216"/>
      <c r="Q8" s="216"/>
      <c r="R8" s="217"/>
      <c r="S8" s="18"/>
    </row>
    <row r="9" spans="1:19" ht="22.5" customHeight="1" thickBot="1">
      <c r="A9" s="153" t="s">
        <v>13</v>
      </c>
      <c r="B9" s="61"/>
      <c r="C9" s="62"/>
      <c r="D9" s="19"/>
      <c r="E9" s="188"/>
      <c r="F9" s="188"/>
      <c r="G9" s="188"/>
      <c r="H9" s="188"/>
      <c r="I9" s="218" t="s">
        <v>181</v>
      </c>
      <c r="J9" s="219"/>
      <c r="K9" s="219"/>
      <c r="L9" s="219"/>
      <c r="M9" s="219"/>
      <c r="N9" s="219"/>
      <c r="O9" s="219"/>
      <c r="P9" s="219"/>
      <c r="Q9" s="219"/>
      <c r="R9" s="220"/>
      <c r="S9" s="18"/>
    </row>
    <row r="10" spans="1:19" ht="18" customHeight="1" thickTop="1">
      <c r="A10" s="18"/>
      <c r="B10" s="18"/>
      <c r="C10" s="18"/>
      <c r="D10" s="18"/>
      <c r="E10" s="18"/>
      <c r="F10" s="18"/>
      <c r="G10" s="18"/>
      <c r="H10" s="18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27" t="s">
        <v>30</v>
      </c>
      <c r="J11" s="228"/>
      <c r="K11" s="228"/>
      <c r="L11" s="228"/>
      <c r="M11" s="228"/>
      <c r="N11" s="182" t="s">
        <v>31</v>
      </c>
      <c r="O11" s="182"/>
      <c r="P11" s="182"/>
      <c r="Q11" s="182"/>
      <c r="R11" s="183"/>
      <c r="S11" s="18"/>
    </row>
    <row r="12" spans="1:19" ht="18" customHeight="1">
      <c r="A12" s="208" t="s">
        <v>179</v>
      </c>
      <c r="B12" s="209"/>
      <c r="C12" s="209"/>
      <c r="D12" s="209"/>
      <c r="E12" s="136"/>
      <c r="F12" s="136"/>
      <c r="G12" s="13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210"/>
      <c r="B13" s="211"/>
      <c r="C13" s="211"/>
      <c r="D13" s="211"/>
      <c r="E13" s="22"/>
      <c r="F13" s="22"/>
      <c r="G13" s="23"/>
      <c r="H13" s="18"/>
      <c r="I13" s="195" t="s">
        <v>28</v>
      </c>
      <c r="J13" s="196"/>
      <c r="K13" s="196"/>
      <c r="L13" s="197"/>
      <c r="M13" s="195" t="s">
        <v>27</v>
      </c>
      <c r="N13" s="196"/>
      <c r="O13" s="197"/>
      <c r="P13" s="202" t="s">
        <v>7</v>
      </c>
      <c r="Q13" s="203"/>
      <c r="R13" s="204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25</v>
      </c>
      <c r="G14" s="129" t="s">
        <v>26</v>
      </c>
      <c r="H14" s="18"/>
      <c r="I14" s="198"/>
      <c r="J14" s="199"/>
      <c r="K14" s="200"/>
      <c r="L14" s="201"/>
      <c r="M14" s="198"/>
      <c r="N14" s="200"/>
      <c r="O14" s="201"/>
      <c r="P14" s="205"/>
      <c r="Q14" s="206"/>
      <c r="R14" s="207"/>
      <c r="S14" s="18"/>
    </row>
    <row r="15" spans="1:19" ht="19.5" customHeight="1" thickTop="1">
      <c r="A15" s="138">
        <v>1</v>
      </c>
      <c r="B15" s="140"/>
      <c r="C15" s="141"/>
      <c r="D15" s="142"/>
      <c r="E15" s="143"/>
      <c r="F15" s="143"/>
      <c r="G15" s="144"/>
      <c r="H15" s="176"/>
      <c r="I15" s="177" t="s">
        <v>16</v>
      </c>
      <c r="J15" s="186">
        <v>1</v>
      </c>
      <c r="K15" s="185"/>
      <c r="L15" s="51"/>
      <c r="M15" s="179">
        <v>1</v>
      </c>
      <c r="N15" s="105"/>
      <c r="O15" s="51"/>
      <c r="P15" s="126">
        <v>1</v>
      </c>
      <c r="Q15" s="133"/>
      <c r="R15" s="45"/>
      <c r="S15" s="18"/>
    </row>
    <row r="16" spans="1:19" ht="19.5" customHeight="1" thickBot="1">
      <c r="A16" s="139">
        <v>2</v>
      </c>
      <c r="B16" s="145"/>
      <c r="C16" s="15"/>
      <c r="D16" s="16"/>
      <c r="E16" s="17"/>
      <c r="F16" s="17"/>
      <c r="G16" s="146"/>
      <c r="H16" s="176"/>
      <c r="I16" s="178"/>
      <c r="J16" s="187"/>
      <c r="K16" s="175"/>
      <c r="L16" s="51"/>
      <c r="M16" s="180"/>
      <c r="N16" s="130"/>
      <c r="O16" s="51"/>
      <c r="P16" s="104">
        <v>2</v>
      </c>
      <c r="Q16" s="134"/>
      <c r="R16" s="45"/>
      <c r="S16" s="18"/>
    </row>
    <row r="17" spans="1:19" ht="19.5" customHeight="1">
      <c r="A17" s="139">
        <v>3</v>
      </c>
      <c r="B17" s="145"/>
      <c r="C17" s="15"/>
      <c r="D17" s="16"/>
      <c r="E17" s="17"/>
      <c r="F17" s="17"/>
      <c r="G17" s="146"/>
      <c r="H17" s="18"/>
      <c r="I17" s="171"/>
      <c r="J17" s="173">
        <v>2</v>
      </c>
      <c r="K17" s="174"/>
      <c r="L17" s="51"/>
      <c r="M17" s="181">
        <v>2</v>
      </c>
      <c r="N17" s="131"/>
      <c r="O17" s="51"/>
      <c r="P17" s="104">
        <v>3</v>
      </c>
      <c r="Q17" s="134"/>
      <c r="R17" s="45"/>
      <c r="S17" s="18"/>
    </row>
    <row r="18" spans="1:19" ht="19.5" customHeight="1" thickBot="1">
      <c r="A18" s="139">
        <v>4</v>
      </c>
      <c r="B18" s="145"/>
      <c r="C18" s="15"/>
      <c r="D18" s="16"/>
      <c r="E18" s="17"/>
      <c r="F18" s="17"/>
      <c r="G18" s="146"/>
      <c r="H18" s="18"/>
      <c r="I18" s="172"/>
      <c r="J18" s="173"/>
      <c r="K18" s="175"/>
      <c r="L18" s="51"/>
      <c r="M18" s="180"/>
      <c r="N18" s="130"/>
      <c r="O18" s="51"/>
      <c r="P18" s="104">
        <v>4</v>
      </c>
      <c r="Q18" s="134"/>
      <c r="R18" s="45"/>
      <c r="S18" s="18"/>
    </row>
    <row r="19" spans="1:19" ht="19.5" customHeight="1">
      <c r="A19" s="139">
        <v>5</v>
      </c>
      <c r="B19" s="145"/>
      <c r="C19" s="15"/>
      <c r="D19" s="16"/>
      <c r="E19" s="17"/>
      <c r="F19" s="17"/>
      <c r="G19" s="146"/>
      <c r="H19" s="18"/>
      <c r="I19" s="171"/>
      <c r="J19" s="173">
        <v>3</v>
      </c>
      <c r="K19" s="174"/>
      <c r="L19" s="51"/>
      <c r="M19" s="181">
        <v>3</v>
      </c>
      <c r="N19" s="131"/>
      <c r="O19" s="51"/>
      <c r="P19" s="104">
        <v>5</v>
      </c>
      <c r="Q19" s="134"/>
      <c r="R19" s="45"/>
      <c r="S19" s="18"/>
    </row>
    <row r="20" spans="1:19" ht="19.5" customHeight="1" thickBot="1">
      <c r="A20" s="139">
        <v>6</v>
      </c>
      <c r="B20" s="145"/>
      <c r="C20" s="15"/>
      <c r="D20" s="16"/>
      <c r="E20" s="17"/>
      <c r="F20" s="17"/>
      <c r="G20" s="146"/>
      <c r="H20" s="18"/>
      <c r="I20" s="172"/>
      <c r="J20" s="173"/>
      <c r="K20" s="175"/>
      <c r="L20" s="51"/>
      <c r="M20" s="180"/>
      <c r="N20" s="130"/>
      <c r="O20" s="51"/>
      <c r="P20" s="104">
        <v>6</v>
      </c>
      <c r="Q20" s="134"/>
      <c r="R20" s="45"/>
      <c r="S20" s="18"/>
    </row>
    <row r="21" spans="1:19" ht="19.5" customHeight="1">
      <c r="A21" s="139">
        <v>7</v>
      </c>
      <c r="B21" s="145"/>
      <c r="C21" s="15"/>
      <c r="D21" s="16"/>
      <c r="E21" s="17"/>
      <c r="F21" s="17"/>
      <c r="G21" s="146"/>
      <c r="H21" s="18"/>
      <c r="I21" s="171"/>
      <c r="J21" s="173">
        <v>4</v>
      </c>
      <c r="K21" s="174"/>
      <c r="L21" s="51"/>
      <c r="M21" s="181">
        <v>4</v>
      </c>
      <c r="N21" s="131"/>
      <c r="O21" s="51"/>
      <c r="P21" s="104">
        <v>7</v>
      </c>
      <c r="Q21" s="134"/>
      <c r="R21" s="45"/>
      <c r="S21" s="18"/>
    </row>
    <row r="22" spans="1:19" ht="19.5" customHeight="1" thickBot="1">
      <c r="A22" s="139">
        <v>8</v>
      </c>
      <c r="B22" s="145"/>
      <c r="C22" s="15"/>
      <c r="D22" s="16"/>
      <c r="E22" s="17"/>
      <c r="F22" s="17"/>
      <c r="G22" s="146"/>
      <c r="H22" s="18"/>
      <c r="I22" s="172"/>
      <c r="J22" s="173"/>
      <c r="K22" s="175"/>
      <c r="L22" s="51"/>
      <c r="M22" s="180"/>
      <c r="N22" s="130"/>
      <c r="O22" s="51"/>
      <c r="P22" s="104">
        <v>8</v>
      </c>
      <c r="Q22" s="134"/>
      <c r="R22" s="45"/>
      <c r="S22" s="18"/>
    </row>
    <row r="23" spans="1:19" ht="19.5" customHeight="1">
      <c r="A23" s="139">
        <v>9</v>
      </c>
      <c r="B23" s="145"/>
      <c r="C23" s="15"/>
      <c r="D23" s="16"/>
      <c r="E23" s="17"/>
      <c r="F23" s="17"/>
      <c r="G23" s="146"/>
      <c r="H23" s="18"/>
      <c r="I23" s="171"/>
      <c r="J23" s="173">
        <v>5</v>
      </c>
      <c r="K23" s="174"/>
      <c r="L23" s="51"/>
      <c r="M23" s="181">
        <v>5</v>
      </c>
      <c r="N23" s="131"/>
      <c r="O23" s="51"/>
      <c r="P23" s="104">
        <v>9</v>
      </c>
      <c r="Q23" s="134"/>
      <c r="R23" s="45"/>
      <c r="S23" s="18"/>
    </row>
    <row r="24" spans="1:19" ht="19.5" customHeight="1" thickBot="1">
      <c r="A24" s="139">
        <v>10</v>
      </c>
      <c r="B24" s="145"/>
      <c r="C24" s="15"/>
      <c r="D24" s="16"/>
      <c r="E24" s="17"/>
      <c r="F24" s="17"/>
      <c r="G24" s="146"/>
      <c r="H24" s="18"/>
      <c r="I24" s="172"/>
      <c r="J24" s="173"/>
      <c r="K24" s="175"/>
      <c r="L24" s="51"/>
      <c r="M24" s="180"/>
      <c r="N24" s="130"/>
      <c r="O24" s="51"/>
      <c r="P24" s="104">
        <v>10</v>
      </c>
      <c r="Q24" s="134"/>
      <c r="R24" s="45"/>
      <c r="S24" s="18"/>
    </row>
    <row r="25" spans="1:19" ht="19.5" customHeight="1">
      <c r="A25" s="139">
        <v>11</v>
      </c>
      <c r="B25" s="145"/>
      <c r="C25" s="15"/>
      <c r="D25" s="16"/>
      <c r="E25" s="17"/>
      <c r="F25" s="17"/>
      <c r="G25" s="146"/>
      <c r="H25" s="18"/>
      <c r="I25" s="171"/>
      <c r="J25" s="173">
        <v>6</v>
      </c>
      <c r="K25" s="174"/>
      <c r="L25" s="51"/>
      <c r="M25" s="181">
        <v>6</v>
      </c>
      <c r="N25" s="131"/>
      <c r="O25" s="51"/>
      <c r="P25" s="104">
        <v>11</v>
      </c>
      <c r="Q25" s="134"/>
      <c r="R25" s="45"/>
      <c r="S25" s="18"/>
    </row>
    <row r="26" spans="1:19" ht="19.5" customHeight="1" thickBot="1">
      <c r="A26" s="139">
        <v>12</v>
      </c>
      <c r="B26" s="145"/>
      <c r="C26" s="15"/>
      <c r="D26" s="16"/>
      <c r="E26" s="17"/>
      <c r="F26" s="17"/>
      <c r="G26" s="146"/>
      <c r="H26" s="18"/>
      <c r="I26" s="172"/>
      <c r="J26" s="173"/>
      <c r="K26" s="175"/>
      <c r="L26" s="51"/>
      <c r="M26" s="180"/>
      <c r="N26" s="130"/>
      <c r="O26" s="51"/>
      <c r="P26" s="104">
        <v>12</v>
      </c>
      <c r="Q26" s="134"/>
      <c r="R26" s="45"/>
      <c r="S26" s="18"/>
    </row>
    <row r="27" spans="1:19" ht="19.5" customHeight="1">
      <c r="A27" s="139">
        <v>13</v>
      </c>
      <c r="B27" s="145"/>
      <c r="C27" s="15"/>
      <c r="D27" s="16"/>
      <c r="E27" s="17"/>
      <c r="F27" s="17"/>
      <c r="G27" s="146"/>
      <c r="H27" s="18"/>
      <c r="I27" s="171"/>
      <c r="J27" s="173">
        <v>7</v>
      </c>
      <c r="K27" s="174"/>
      <c r="L27" s="51"/>
      <c r="M27" s="181">
        <v>7</v>
      </c>
      <c r="N27" s="131"/>
      <c r="O27" s="51"/>
      <c r="P27" s="104">
        <v>13</v>
      </c>
      <c r="Q27" s="134"/>
      <c r="R27" s="45"/>
      <c r="S27" s="18"/>
    </row>
    <row r="28" spans="1:19" ht="19.5" customHeight="1" thickBot="1">
      <c r="A28" s="139">
        <v>14</v>
      </c>
      <c r="B28" s="145"/>
      <c r="C28" s="15"/>
      <c r="D28" s="16"/>
      <c r="E28" s="17"/>
      <c r="F28" s="17"/>
      <c r="G28" s="146"/>
      <c r="H28" s="18"/>
      <c r="I28" s="172"/>
      <c r="J28" s="173"/>
      <c r="K28" s="175"/>
      <c r="L28" s="51"/>
      <c r="M28" s="180"/>
      <c r="N28" s="130"/>
      <c r="O28" s="51"/>
      <c r="P28" s="104">
        <v>14</v>
      </c>
      <c r="Q28" s="134"/>
      <c r="R28" s="45"/>
      <c r="S28" s="18"/>
    </row>
    <row r="29" spans="1:19" ht="19.5" customHeight="1">
      <c r="A29" s="139">
        <v>15</v>
      </c>
      <c r="B29" s="145"/>
      <c r="C29" s="15"/>
      <c r="D29" s="16"/>
      <c r="E29" s="17"/>
      <c r="F29" s="17"/>
      <c r="G29" s="146"/>
      <c r="H29" s="18"/>
      <c r="I29" s="171"/>
      <c r="J29" s="173">
        <v>8</v>
      </c>
      <c r="K29" s="174"/>
      <c r="L29" s="51"/>
      <c r="M29" s="181">
        <v>8</v>
      </c>
      <c r="N29" s="131"/>
      <c r="O29" s="51"/>
      <c r="P29" s="104">
        <v>15</v>
      </c>
      <c r="Q29" s="134"/>
      <c r="R29" s="45"/>
      <c r="S29" s="18"/>
    </row>
    <row r="30" spans="1:19" ht="19.5" customHeight="1" thickBot="1">
      <c r="A30" s="139">
        <v>16</v>
      </c>
      <c r="B30" s="145"/>
      <c r="C30" s="15"/>
      <c r="D30" s="16"/>
      <c r="E30" s="17"/>
      <c r="F30" s="17"/>
      <c r="G30" s="146"/>
      <c r="H30" s="18"/>
      <c r="I30" s="172"/>
      <c r="J30" s="173"/>
      <c r="K30" s="184"/>
      <c r="L30" s="51"/>
      <c r="M30" s="180"/>
      <c r="N30" s="130"/>
      <c r="O30" s="51"/>
      <c r="P30" s="104">
        <v>16</v>
      </c>
      <c r="Q30" s="134"/>
      <c r="R30" s="45"/>
      <c r="S30" s="18"/>
    </row>
    <row r="31" spans="1:19" ht="19.5" customHeight="1" thickTop="1">
      <c r="A31" s="139">
        <v>17</v>
      </c>
      <c r="B31" s="145"/>
      <c r="C31" s="15"/>
      <c r="D31" s="16"/>
      <c r="E31" s="17"/>
      <c r="F31" s="17"/>
      <c r="G31" s="146"/>
      <c r="H31" s="18"/>
      <c r="I31" s="44"/>
      <c r="J31" s="51"/>
      <c r="K31" s="20"/>
      <c r="L31" s="51"/>
      <c r="M31" s="181">
        <v>9</v>
      </c>
      <c r="N31" s="131"/>
      <c r="O31" s="51"/>
      <c r="P31" s="104">
        <v>17</v>
      </c>
      <c r="Q31" s="134"/>
      <c r="R31" s="45"/>
      <c r="S31" s="18"/>
    </row>
    <row r="32" spans="1:19" ht="19.5" customHeight="1" thickBot="1">
      <c r="A32" s="139">
        <v>18</v>
      </c>
      <c r="B32" s="145"/>
      <c r="C32" s="15"/>
      <c r="D32" s="16"/>
      <c r="E32" s="17"/>
      <c r="F32" s="17"/>
      <c r="G32" s="146"/>
      <c r="H32" s="18"/>
      <c r="I32" s="44"/>
      <c r="J32" s="51"/>
      <c r="K32" s="20"/>
      <c r="L32" s="51"/>
      <c r="M32" s="180"/>
      <c r="N32" s="130"/>
      <c r="O32" s="51"/>
      <c r="P32" s="104">
        <v>18</v>
      </c>
      <c r="Q32" s="134"/>
      <c r="R32" s="45"/>
      <c r="S32" s="18"/>
    </row>
    <row r="33" spans="1:19" ht="19.5" customHeight="1">
      <c r="A33" s="139">
        <v>19</v>
      </c>
      <c r="B33" s="145"/>
      <c r="C33" s="15"/>
      <c r="D33" s="16"/>
      <c r="E33" s="17"/>
      <c r="F33" s="17"/>
      <c r="G33" s="146"/>
      <c r="H33" s="18"/>
      <c r="I33" s="44"/>
      <c r="J33" s="51"/>
      <c r="K33" s="20"/>
      <c r="L33" s="51"/>
      <c r="M33" s="181">
        <v>10</v>
      </c>
      <c r="N33" s="131"/>
      <c r="O33" s="51"/>
      <c r="P33" s="104">
        <v>19</v>
      </c>
      <c r="Q33" s="134"/>
      <c r="R33" s="45"/>
      <c r="S33" s="18"/>
    </row>
    <row r="34" spans="1:19" ht="19.5" customHeight="1" thickBot="1">
      <c r="A34" s="139">
        <v>20</v>
      </c>
      <c r="B34" s="145"/>
      <c r="C34" s="15"/>
      <c r="D34" s="16"/>
      <c r="E34" s="17"/>
      <c r="F34" s="17"/>
      <c r="G34" s="146"/>
      <c r="H34" s="18"/>
      <c r="I34" s="44"/>
      <c r="J34" s="51"/>
      <c r="K34" s="20"/>
      <c r="L34" s="51"/>
      <c r="M34" s="180"/>
      <c r="N34" s="130"/>
      <c r="O34" s="51"/>
      <c r="P34" s="104">
        <v>20</v>
      </c>
      <c r="Q34" s="134"/>
      <c r="R34" s="45"/>
      <c r="S34" s="18"/>
    </row>
    <row r="35" spans="1:19" ht="19.5" customHeight="1">
      <c r="A35" s="139">
        <v>21</v>
      </c>
      <c r="B35" s="145"/>
      <c r="C35" s="15"/>
      <c r="D35" s="16"/>
      <c r="E35" s="17"/>
      <c r="F35" s="17"/>
      <c r="G35" s="146"/>
      <c r="H35" s="18"/>
      <c r="I35" s="44"/>
      <c r="J35" s="51"/>
      <c r="K35" s="20"/>
      <c r="L35" s="51"/>
      <c r="M35" s="181">
        <v>11</v>
      </c>
      <c r="N35" s="131"/>
      <c r="O35" s="51"/>
      <c r="P35" s="104">
        <v>21</v>
      </c>
      <c r="Q35" s="134"/>
      <c r="R35" s="45"/>
      <c r="S35" s="18"/>
    </row>
    <row r="36" spans="1:19" ht="19.5" customHeight="1" thickBot="1">
      <c r="A36" s="139">
        <v>22</v>
      </c>
      <c r="B36" s="145"/>
      <c r="C36" s="15"/>
      <c r="D36" s="16"/>
      <c r="E36" s="17"/>
      <c r="F36" s="17"/>
      <c r="G36" s="146"/>
      <c r="H36" s="18"/>
      <c r="I36" s="44"/>
      <c r="J36" s="51"/>
      <c r="K36" s="20"/>
      <c r="L36" s="51"/>
      <c r="M36" s="180"/>
      <c r="N36" s="130"/>
      <c r="O36" s="51"/>
      <c r="P36" s="104">
        <v>22</v>
      </c>
      <c r="Q36" s="134"/>
      <c r="R36" s="45"/>
      <c r="S36" s="18"/>
    </row>
    <row r="37" spans="1:19" ht="19.5" customHeight="1">
      <c r="A37" s="139">
        <v>23</v>
      </c>
      <c r="B37" s="145"/>
      <c r="C37" s="15"/>
      <c r="D37" s="16"/>
      <c r="E37" s="17"/>
      <c r="F37" s="17"/>
      <c r="G37" s="146"/>
      <c r="H37" s="18"/>
      <c r="I37" s="44"/>
      <c r="J37" s="51"/>
      <c r="K37" s="20"/>
      <c r="L37" s="51"/>
      <c r="M37" s="181">
        <v>12</v>
      </c>
      <c r="N37" s="131"/>
      <c r="O37" s="51"/>
      <c r="P37" s="104">
        <v>23</v>
      </c>
      <c r="Q37" s="134"/>
      <c r="R37" s="45"/>
      <c r="S37" s="18"/>
    </row>
    <row r="38" spans="1:19" ht="19.5" customHeight="1" thickBot="1">
      <c r="A38" s="139">
        <v>24</v>
      </c>
      <c r="B38" s="145"/>
      <c r="C38" s="15"/>
      <c r="D38" s="16"/>
      <c r="E38" s="17"/>
      <c r="F38" s="17"/>
      <c r="G38" s="146"/>
      <c r="H38" s="18"/>
      <c r="I38" s="44"/>
      <c r="J38" s="51"/>
      <c r="K38" s="20"/>
      <c r="L38" s="51"/>
      <c r="M38" s="180"/>
      <c r="N38" s="130"/>
      <c r="O38" s="51"/>
      <c r="P38" s="104">
        <v>24</v>
      </c>
      <c r="Q38" s="134"/>
      <c r="R38" s="45"/>
      <c r="S38" s="18"/>
    </row>
    <row r="39" spans="1:19" ht="19.5" customHeight="1">
      <c r="A39" s="139">
        <v>25</v>
      </c>
      <c r="B39" s="145"/>
      <c r="C39" s="15"/>
      <c r="D39" s="16"/>
      <c r="E39" s="17"/>
      <c r="F39" s="17"/>
      <c r="G39" s="146"/>
      <c r="H39" s="18"/>
      <c r="I39" s="44"/>
      <c r="J39" s="51"/>
      <c r="K39" s="20"/>
      <c r="L39" s="51"/>
      <c r="M39" s="181">
        <v>13</v>
      </c>
      <c r="N39" s="131"/>
      <c r="O39" s="51"/>
      <c r="P39" s="104">
        <v>25</v>
      </c>
      <c r="Q39" s="134"/>
      <c r="R39" s="45"/>
      <c r="S39" s="18"/>
    </row>
    <row r="40" spans="1:19" ht="19.5" customHeight="1" thickBot="1">
      <c r="A40" s="139">
        <v>26</v>
      </c>
      <c r="B40" s="145"/>
      <c r="C40" s="15"/>
      <c r="D40" s="16"/>
      <c r="E40" s="17"/>
      <c r="F40" s="17"/>
      <c r="G40" s="146"/>
      <c r="H40" s="18"/>
      <c r="I40" s="44"/>
      <c r="J40" s="51"/>
      <c r="K40" s="20"/>
      <c r="L40" s="51"/>
      <c r="M40" s="180"/>
      <c r="N40" s="130"/>
      <c r="O40" s="51"/>
      <c r="P40" s="104">
        <v>26</v>
      </c>
      <c r="Q40" s="134"/>
      <c r="R40" s="45"/>
      <c r="S40" s="18"/>
    </row>
    <row r="41" spans="1:19" ht="19.5" customHeight="1">
      <c r="A41" s="139">
        <v>27</v>
      </c>
      <c r="B41" s="145"/>
      <c r="C41" s="15"/>
      <c r="D41" s="16"/>
      <c r="E41" s="17"/>
      <c r="F41" s="17"/>
      <c r="G41" s="146"/>
      <c r="H41" s="18"/>
      <c r="I41" s="44"/>
      <c r="J41" s="51"/>
      <c r="K41" s="20"/>
      <c r="L41" s="51"/>
      <c r="M41" s="181">
        <v>14</v>
      </c>
      <c r="N41" s="131"/>
      <c r="O41" s="51"/>
      <c r="P41" s="104">
        <v>27</v>
      </c>
      <c r="Q41" s="134"/>
      <c r="R41" s="45"/>
      <c r="S41" s="18"/>
    </row>
    <row r="42" spans="1:19" ht="19.5" customHeight="1" thickBot="1">
      <c r="A42" s="139">
        <v>28</v>
      </c>
      <c r="B42" s="145"/>
      <c r="C42" s="15"/>
      <c r="D42" s="16"/>
      <c r="E42" s="17"/>
      <c r="F42" s="17"/>
      <c r="G42" s="146"/>
      <c r="H42" s="18"/>
      <c r="I42" s="44"/>
      <c r="J42" s="51"/>
      <c r="K42" s="20"/>
      <c r="L42" s="51"/>
      <c r="M42" s="180"/>
      <c r="N42" s="130"/>
      <c r="O42" s="51"/>
      <c r="P42" s="104">
        <v>28</v>
      </c>
      <c r="Q42" s="134"/>
      <c r="R42" s="45"/>
      <c r="S42" s="18"/>
    </row>
    <row r="43" spans="1:19" ht="19.5" customHeight="1">
      <c r="A43" s="139">
        <v>29</v>
      </c>
      <c r="B43" s="145"/>
      <c r="C43" s="15"/>
      <c r="D43" s="16"/>
      <c r="E43" s="17"/>
      <c r="F43" s="17"/>
      <c r="G43" s="146"/>
      <c r="H43" s="18"/>
      <c r="I43" s="44"/>
      <c r="J43" s="51"/>
      <c r="K43" s="20"/>
      <c r="L43" s="51"/>
      <c r="M43" s="181">
        <v>15</v>
      </c>
      <c r="N43" s="131"/>
      <c r="O43" s="51"/>
      <c r="P43" s="104">
        <v>29</v>
      </c>
      <c r="Q43" s="134"/>
      <c r="R43" s="45"/>
      <c r="S43" s="18"/>
    </row>
    <row r="44" spans="1:19" ht="19.5" customHeight="1" thickBot="1">
      <c r="A44" s="139">
        <v>30</v>
      </c>
      <c r="B44" s="145"/>
      <c r="C44" s="15"/>
      <c r="D44" s="16"/>
      <c r="E44" s="17"/>
      <c r="F44" s="17"/>
      <c r="G44" s="146"/>
      <c r="H44" s="18"/>
      <c r="I44" s="44"/>
      <c r="J44" s="51"/>
      <c r="K44" s="20"/>
      <c r="L44" s="51"/>
      <c r="M44" s="180"/>
      <c r="N44" s="130"/>
      <c r="O44" s="51"/>
      <c r="P44" s="104">
        <v>30</v>
      </c>
      <c r="Q44" s="134"/>
      <c r="R44" s="45"/>
      <c r="S44" s="18"/>
    </row>
    <row r="45" spans="1:19" ht="19.5" customHeight="1">
      <c r="A45" s="139">
        <v>31</v>
      </c>
      <c r="B45" s="145"/>
      <c r="C45" s="15"/>
      <c r="D45" s="16"/>
      <c r="E45" s="17"/>
      <c r="F45" s="17"/>
      <c r="G45" s="146"/>
      <c r="H45" s="18"/>
      <c r="I45" s="44"/>
      <c r="J45" s="51"/>
      <c r="K45" s="20"/>
      <c r="L45" s="51"/>
      <c r="M45" s="181">
        <v>16</v>
      </c>
      <c r="N45" s="131"/>
      <c r="O45" s="51"/>
      <c r="P45" s="104">
        <v>31</v>
      </c>
      <c r="Q45" s="134"/>
      <c r="R45" s="45"/>
      <c r="S45" s="18"/>
    </row>
    <row r="46" spans="1:19" ht="19.5" customHeight="1" thickBot="1">
      <c r="A46" s="139">
        <v>32</v>
      </c>
      <c r="B46" s="145"/>
      <c r="C46" s="15"/>
      <c r="D46" s="16"/>
      <c r="E46" s="17"/>
      <c r="F46" s="17"/>
      <c r="G46" s="146"/>
      <c r="H46" s="18"/>
      <c r="I46" s="44"/>
      <c r="J46" s="51"/>
      <c r="K46" s="20"/>
      <c r="L46" s="51"/>
      <c r="M46" s="180"/>
      <c r="N46" s="130"/>
      <c r="O46" s="51"/>
      <c r="P46" s="104">
        <v>32</v>
      </c>
      <c r="Q46" s="134"/>
      <c r="R46" s="45"/>
      <c r="S46" s="18"/>
    </row>
    <row r="47" spans="1:19" ht="19.5" customHeight="1">
      <c r="A47" s="139">
        <v>33</v>
      </c>
      <c r="B47" s="145"/>
      <c r="C47" s="15"/>
      <c r="D47" s="16"/>
      <c r="E47" s="17"/>
      <c r="F47" s="17"/>
      <c r="G47" s="146"/>
      <c r="H47" s="18"/>
      <c r="I47" s="44"/>
      <c r="J47" s="51"/>
      <c r="K47" s="20"/>
      <c r="L47" s="51"/>
      <c r="M47" s="181">
        <v>17</v>
      </c>
      <c r="N47" s="131"/>
      <c r="O47" s="51"/>
      <c r="P47" s="104">
        <v>33</v>
      </c>
      <c r="Q47" s="134"/>
      <c r="R47" s="45"/>
      <c r="S47" s="18"/>
    </row>
    <row r="48" spans="1:19" ht="19.5" customHeight="1" thickBot="1">
      <c r="A48" s="139">
        <v>34</v>
      </c>
      <c r="B48" s="145"/>
      <c r="C48" s="15"/>
      <c r="D48" s="16"/>
      <c r="E48" s="17"/>
      <c r="F48" s="17"/>
      <c r="G48" s="146"/>
      <c r="H48" s="18"/>
      <c r="I48" s="44"/>
      <c r="J48" s="51"/>
      <c r="K48" s="20"/>
      <c r="L48" s="51"/>
      <c r="M48" s="180"/>
      <c r="N48" s="130"/>
      <c r="O48" s="51"/>
      <c r="P48" s="104">
        <v>34</v>
      </c>
      <c r="Q48" s="134"/>
      <c r="R48" s="45"/>
      <c r="S48" s="18"/>
    </row>
    <row r="49" spans="1:19" ht="19.5" customHeight="1">
      <c r="A49" s="139">
        <v>35</v>
      </c>
      <c r="B49" s="145"/>
      <c r="C49" s="15"/>
      <c r="D49" s="16"/>
      <c r="E49" s="17"/>
      <c r="F49" s="17"/>
      <c r="G49" s="146"/>
      <c r="H49" s="18"/>
      <c r="I49" s="44"/>
      <c r="J49" s="51"/>
      <c r="K49" s="20"/>
      <c r="L49" s="51"/>
      <c r="M49" s="181">
        <v>18</v>
      </c>
      <c r="N49" s="131"/>
      <c r="O49" s="51"/>
      <c r="P49" s="104">
        <v>35</v>
      </c>
      <c r="Q49" s="134"/>
      <c r="R49" s="45"/>
      <c r="S49" s="18"/>
    </row>
    <row r="50" spans="1:19" ht="19.5" customHeight="1" thickBot="1">
      <c r="A50" s="139">
        <v>36</v>
      </c>
      <c r="B50" s="145"/>
      <c r="C50" s="15"/>
      <c r="D50" s="16"/>
      <c r="E50" s="17"/>
      <c r="F50" s="17"/>
      <c r="G50" s="146"/>
      <c r="H50" s="18"/>
      <c r="I50" s="44"/>
      <c r="J50" s="51"/>
      <c r="K50" s="20"/>
      <c r="L50" s="51"/>
      <c r="M50" s="180"/>
      <c r="N50" s="130"/>
      <c r="O50" s="51"/>
      <c r="P50" s="104">
        <v>36</v>
      </c>
      <c r="Q50" s="134"/>
      <c r="R50" s="45"/>
      <c r="S50" s="18"/>
    </row>
    <row r="51" spans="1:19" ht="19.5" customHeight="1">
      <c r="A51" s="139">
        <v>37</v>
      </c>
      <c r="B51" s="145"/>
      <c r="C51" s="15"/>
      <c r="D51" s="16"/>
      <c r="E51" s="17"/>
      <c r="F51" s="17"/>
      <c r="G51" s="146"/>
      <c r="H51" s="18"/>
      <c r="I51" s="44"/>
      <c r="J51" s="51"/>
      <c r="K51" s="20"/>
      <c r="L51" s="51"/>
      <c r="M51" s="181">
        <v>19</v>
      </c>
      <c r="N51" s="131"/>
      <c r="O51" s="51"/>
      <c r="P51" s="104">
        <v>37</v>
      </c>
      <c r="Q51" s="134"/>
      <c r="R51" s="45"/>
      <c r="S51" s="18"/>
    </row>
    <row r="52" spans="1:19" ht="19.5" customHeight="1" thickBot="1">
      <c r="A52" s="139">
        <v>38</v>
      </c>
      <c r="B52" s="145"/>
      <c r="C52" s="15"/>
      <c r="D52" s="16"/>
      <c r="E52" s="17"/>
      <c r="F52" s="17"/>
      <c r="G52" s="146"/>
      <c r="H52" s="18"/>
      <c r="I52" s="44"/>
      <c r="J52" s="51"/>
      <c r="K52" s="20"/>
      <c r="L52" s="51"/>
      <c r="M52" s="180"/>
      <c r="N52" s="130"/>
      <c r="O52" s="51"/>
      <c r="P52" s="104">
        <v>38</v>
      </c>
      <c r="Q52" s="134"/>
      <c r="R52" s="45"/>
      <c r="S52" s="18"/>
    </row>
    <row r="53" spans="1:19" ht="19.5" customHeight="1">
      <c r="A53" s="139">
        <v>39</v>
      </c>
      <c r="B53" s="145"/>
      <c r="C53" s="15"/>
      <c r="D53" s="16"/>
      <c r="E53" s="17"/>
      <c r="F53" s="17"/>
      <c r="G53" s="146"/>
      <c r="H53" s="18"/>
      <c r="I53" s="44"/>
      <c r="J53" s="51"/>
      <c r="K53" s="20"/>
      <c r="L53" s="51"/>
      <c r="M53" s="181">
        <v>20</v>
      </c>
      <c r="N53" s="131"/>
      <c r="O53" s="51"/>
      <c r="P53" s="104">
        <v>39</v>
      </c>
      <c r="Q53" s="134"/>
      <c r="R53" s="45"/>
      <c r="S53" s="18"/>
    </row>
    <row r="54" spans="1:19" ht="19.5" customHeight="1" thickBot="1">
      <c r="A54" s="139">
        <v>40</v>
      </c>
      <c r="B54" s="147"/>
      <c r="C54" s="148"/>
      <c r="D54" s="149"/>
      <c r="E54" s="150"/>
      <c r="F54" s="150"/>
      <c r="G54" s="151"/>
      <c r="H54" s="18"/>
      <c r="I54" s="44"/>
      <c r="J54" s="51"/>
      <c r="K54" s="20"/>
      <c r="L54" s="51"/>
      <c r="M54" s="180"/>
      <c r="N54" s="132"/>
      <c r="O54" s="51"/>
      <c r="P54" s="104">
        <v>40</v>
      </c>
      <c r="Q54" s="135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  <row r="58" spans="1:19" ht="19.5" customHeight="1"/>
    <row r="59" spans="1:19" ht="19.5" customHeight="1"/>
    <row r="60" spans="1:19" ht="19.5" customHeight="1"/>
    <row r="61" spans="1:19" ht="19.5" hidden="1" customHeight="1"/>
    <row r="62" spans="1:19" ht="19.5" hidden="1" customHeight="1"/>
    <row r="63" spans="1:19" ht="19.5" hidden="1" customHeight="1"/>
    <row r="64" spans="1:19" ht="19.5" hidden="1" customHeight="1">
      <c r="B64" s="86"/>
      <c r="C64" s="86"/>
      <c r="D64" s="86"/>
      <c r="E64" s="86"/>
    </row>
    <row r="65" spans="2:5" hidden="1">
      <c r="B65" s="87">
        <v>201</v>
      </c>
      <c r="C65" s="88" t="s">
        <v>49</v>
      </c>
      <c r="D65" s="89" t="s">
        <v>99</v>
      </c>
      <c r="E65" s="90"/>
    </row>
    <row r="66" spans="2:5" hidden="1">
      <c r="B66" s="91">
        <v>202</v>
      </c>
      <c r="C66" s="88" t="s">
        <v>50</v>
      </c>
      <c r="D66" s="92" t="s">
        <v>100</v>
      </c>
      <c r="E66" s="93"/>
    </row>
    <row r="67" spans="2:5" hidden="1">
      <c r="B67" s="91">
        <v>203</v>
      </c>
      <c r="C67" s="88" t="s">
        <v>51</v>
      </c>
      <c r="D67" s="92" t="s">
        <v>101</v>
      </c>
      <c r="E67" s="93"/>
    </row>
    <row r="68" spans="2:5" hidden="1">
      <c r="B68" s="91">
        <v>204</v>
      </c>
      <c r="C68" s="88" t="s">
        <v>39</v>
      </c>
      <c r="D68" s="92" t="s">
        <v>102</v>
      </c>
      <c r="E68" s="93"/>
    </row>
    <row r="69" spans="2:5" hidden="1">
      <c r="B69" s="91">
        <v>205</v>
      </c>
      <c r="C69" s="88" t="s">
        <v>40</v>
      </c>
      <c r="D69" s="92" t="s">
        <v>103</v>
      </c>
      <c r="E69" s="93"/>
    </row>
    <row r="70" spans="2:5" hidden="1">
      <c r="B70" s="91">
        <v>206</v>
      </c>
      <c r="C70" s="88" t="s">
        <v>52</v>
      </c>
      <c r="D70" s="92" t="s">
        <v>104</v>
      </c>
      <c r="E70" s="93"/>
    </row>
    <row r="71" spans="2:5" hidden="1">
      <c r="B71" s="91">
        <v>207</v>
      </c>
      <c r="C71" s="88" t="s">
        <v>53</v>
      </c>
      <c r="D71" s="92" t="s">
        <v>105</v>
      </c>
      <c r="E71" s="93"/>
    </row>
    <row r="72" spans="2:5" hidden="1">
      <c r="B72" s="91">
        <v>208</v>
      </c>
      <c r="C72" s="88" t="s">
        <v>197</v>
      </c>
      <c r="D72" s="92" t="s">
        <v>106</v>
      </c>
      <c r="E72" s="93"/>
    </row>
    <row r="73" spans="2:5" hidden="1">
      <c r="B73" s="91">
        <v>209</v>
      </c>
      <c r="C73" s="88" t="s">
        <v>198</v>
      </c>
      <c r="D73" s="92" t="s">
        <v>107</v>
      </c>
      <c r="E73" s="93"/>
    </row>
    <row r="74" spans="2:5" hidden="1">
      <c r="B74" s="91">
        <v>210</v>
      </c>
      <c r="C74" s="88" t="s">
        <v>54</v>
      </c>
      <c r="D74" s="92" t="s">
        <v>108</v>
      </c>
      <c r="E74" s="93"/>
    </row>
    <row r="75" spans="2:5" hidden="1">
      <c r="B75" s="91">
        <v>211</v>
      </c>
      <c r="C75" s="88" t="s">
        <v>191</v>
      </c>
      <c r="D75" s="92" t="s">
        <v>109</v>
      </c>
      <c r="E75" s="93"/>
    </row>
    <row r="76" spans="2:5" hidden="1">
      <c r="B76" s="91">
        <v>212</v>
      </c>
      <c r="C76" s="88" t="s">
        <v>55</v>
      </c>
      <c r="D76" s="92" t="s">
        <v>110</v>
      </c>
      <c r="E76" s="93"/>
    </row>
    <row r="77" spans="2:5" hidden="1">
      <c r="B77" s="91">
        <v>213</v>
      </c>
      <c r="C77" s="88" t="s">
        <v>229</v>
      </c>
      <c r="D77" s="92" t="s">
        <v>230</v>
      </c>
      <c r="E77" s="93"/>
    </row>
    <row r="78" spans="2:5" hidden="1">
      <c r="B78" s="91">
        <v>214</v>
      </c>
      <c r="C78" s="88" t="s">
        <v>192</v>
      </c>
      <c r="D78" s="92" t="s">
        <v>111</v>
      </c>
      <c r="E78" s="93"/>
    </row>
    <row r="79" spans="2:5" hidden="1">
      <c r="B79" s="91">
        <v>217</v>
      </c>
      <c r="C79" s="88" t="s">
        <v>199</v>
      </c>
      <c r="D79" s="92" t="s">
        <v>112</v>
      </c>
      <c r="E79" s="93"/>
    </row>
    <row r="80" spans="2:5" hidden="1">
      <c r="B80" s="91">
        <v>218</v>
      </c>
      <c r="C80" s="88" t="s">
        <v>200</v>
      </c>
      <c r="D80" s="92" t="s">
        <v>113</v>
      </c>
      <c r="E80" s="93"/>
    </row>
    <row r="81" spans="2:5" hidden="1">
      <c r="B81" s="91">
        <v>219</v>
      </c>
      <c r="C81" s="88" t="s">
        <v>201</v>
      </c>
      <c r="D81" s="92" t="s">
        <v>114</v>
      </c>
      <c r="E81" s="93"/>
    </row>
    <row r="82" spans="2:5" hidden="1">
      <c r="B82" s="91">
        <v>220</v>
      </c>
      <c r="C82" s="88" t="s">
        <v>56</v>
      </c>
      <c r="D82" s="92" t="s">
        <v>115</v>
      </c>
      <c r="E82" s="93"/>
    </row>
    <row r="83" spans="2:5" hidden="1">
      <c r="B83" s="91">
        <v>221</v>
      </c>
      <c r="C83" s="88" t="s">
        <v>193</v>
      </c>
      <c r="D83" s="92" t="s">
        <v>116</v>
      </c>
      <c r="E83" s="93"/>
    </row>
    <row r="84" spans="2:5" hidden="1">
      <c r="B84" s="91">
        <v>222</v>
      </c>
      <c r="C84" s="88" t="s">
        <v>241</v>
      </c>
      <c r="D84" s="92" t="s">
        <v>244</v>
      </c>
      <c r="E84" s="93"/>
    </row>
    <row r="85" spans="2:5" hidden="1">
      <c r="B85" s="91">
        <v>223</v>
      </c>
      <c r="C85" s="88" t="s">
        <v>233</v>
      </c>
      <c r="D85" s="92" t="s">
        <v>117</v>
      </c>
      <c r="E85" s="93"/>
    </row>
    <row r="86" spans="2:5" hidden="1">
      <c r="B86" s="91">
        <v>224</v>
      </c>
      <c r="C86" s="88" t="s">
        <v>185</v>
      </c>
      <c r="D86" s="92" t="s">
        <v>186</v>
      </c>
      <c r="E86" s="93"/>
    </row>
    <row r="87" spans="2:5" hidden="1">
      <c r="B87" s="91">
        <v>225</v>
      </c>
      <c r="C87" s="88" t="s">
        <v>71</v>
      </c>
      <c r="D87" s="92" t="s">
        <v>118</v>
      </c>
      <c r="E87" s="93"/>
    </row>
    <row r="88" spans="2:5" hidden="1">
      <c r="B88" s="91">
        <v>226</v>
      </c>
      <c r="C88" s="88" t="s">
        <v>194</v>
      </c>
      <c r="D88" s="92" t="s">
        <v>119</v>
      </c>
      <c r="E88" s="93"/>
    </row>
    <row r="89" spans="2:5" hidden="1">
      <c r="B89" s="91">
        <v>227</v>
      </c>
      <c r="C89" s="88" t="s">
        <v>195</v>
      </c>
      <c r="D89" s="92" t="s">
        <v>120</v>
      </c>
      <c r="E89" s="93"/>
    </row>
    <row r="90" spans="2:5" hidden="1">
      <c r="B90" s="91">
        <v>228</v>
      </c>
      <c r="C90" s="88" t="s">
        <v>57</v>
      </c>
      <c r="D90" s="92" t="s">
        <v>121</v>
      </c>
      <c r="E90" s="93"/>
    </row>
    <row r="91" spans="2:5" hidden="1">
      <c r="B91" s="91">
        <v>229</v>
      </c>
      <c r="C91" s="88" t="s">
        <v>58</v>
      </c>
      <c r="D91" s="92" t="s">
        <v>122</v>
      </c>
      <c r="E91" s="93"/>
    </row>
    <row r="92" spans="2:5" hidden="1">
      <c r="B92" s="91">
        <v>230</v>
      </c>
      <c r="C92" s="88" t="s">
        <v>41</v>
      </c>
      <c r="D92" s="92" t="s">
        <v>123</v>
      </c>
      <c r="E92" s="93"/>
    </row>
    <row r="93" spans="2:5" hidden="1">
      <c r="B93" s="91">
        <v>236</v>
      </c>
      <c r="C93" s="88" t="s">
        <v>59</v>
      </c>
      <c r="D93" s="92" t="s">
        <v>124</v>
      </c>
      <c r="E93" s="93"/>
    </row>
    <row r="94" spans="2:5" hidden="1">
      <c r="B94" s="91">
        <v>237</v>
      </c>
      <c r="C94" s="88" t="s">
        <v>202</v>
      </c>
      <c r="D94" s="92" t="s">
        <v>125</v>
      </c>
      <c r="E94" s="93"/>
    </row>
    <row r="95" spans="2:5" hidden="1">
      <c r="B95" s="91">
        <v>238</v>
      </c>
      <c r="C95" s="88" t="s">
        <v>190</v>
      </c>
      <c r="D95" s="92" t="s">
        <v>189</v>
      </c>
      <c r="E95" s="93"/>
    </row>
    <row r="96" spans="2:5" hidden="1">
      <c r="B96" s="91">
        <v>239</v>
      </c>
      <c r="C96" s="88" t="s">
        <v>60</v>
      </c>
      <c r="D96" s="92" t="s">
        <v>126</v>
      </c>
      <c r="E96" s="93"/>
    </row>
    <row r="97" spans="2:5" hidden="1">
      <c r="B97" s="91">
        <v>240</v>
      </c>
      <c r="C97" s="88" t="s">
        <v>61</v>
      </c>
      <c r="D97" s="92" t="s">
        <v>127</v>
      </c>
      <c r="E97" s="93"/>
    </row>
    <row r="98" spans="2:5" hidden="1">
      <c r="B98" s="91">
        <v>241</v>
      </c>
      <c r="C98" s="88" t="s">
        <v>62</v>
      </c>
      <c r="D98" s="92" t="s">
        <v>128</v>
      </c>
      <c r="E98" s="93"/>
    </row>
    <row r="99" spans="2:5" hidden="1">
      <c r="B99" s="91">
        <v>242</v>
      </c>
      <c r="C99" s="88" t="s">
        <v>63</v>
      </c>
      <c r="D99" s="92" t="s">
        <v>129</v>
      </c>
      <c r="E99" s="93"/>
    </row>
    <row r="100" spans="2:5" hidden="1">
      <c r="B100" s="91">
        <v>243</v>
      </c>
      <c r="C100" s="88" t="s">
        <v>64</v>
      </c>
      <c r="D100" s="92" t="s">
        <v>130</v>
      </c>
      <c r="E100" s="93"/>
    </row>
    <row r="101" spans="2:5" hidden="1">
      <c r="B101" s="91">
        <v>244</v>
      </c>
      <c r="C101" s="88" t="s">
        <v>65</v>
      </c>
      <c r="D101" s="92" t="s">
        <v>131</v>
      </c>
      <c r="E101" s="93"/>
    </row>
    <row r="102" spans="2:5" hidden="1">
      <c r="B102" s="91">
        <v>245</v>
      </c>
      <c r="C102" s="88" t="s">
        <v>66</v>
      </c>
      <c r="D102" s="92" t="s">
        <v>132</v>
      </c>
      <c r="E102" s="93"/>
    </row>
    <row r="103" spans="2:5" hidden="1">
      <c r="B103" s="91">
        <v>246</v>
      </c>
      <c r="C103" s="88" t="s">
        <v>67</v>
      </c>
      <c r="D103" s="92" t="s">
        <v>133</v>
      </c>
      <c r="E103" s="93"/>
    </row>
    <row r="104" spans="2:5" hidden="1">
      <c r="B104" s="91">
        <v>247</v>
      </c>
      <c r="C104" s="88" t="s">
        <v>68</v>
      </c>
      <c r="D104" s="92" t="s">
        <v>134</v>
      </c>
      <c r="E104" s="93"/>
    </row>
    <row r="105" spans="2:5" hidden="1">
      <c r="B105" s="91">
        <v>248</v>
      </c>
      <c r="C105" s="88" t="s">
        <v>69</v>
      </c>
      <c r="D105" s="92" t="s">
        <v>135</v>
      </c>
      <c r="E105" s="93"/>
    </row>
    <row r="106" spans="2:5" hidden="1">
      <c r="B106" s="91">
        <v>249</v>
      </c>
      <c r="C106" s="88" t="s">
        <v>42</v>
      </c>
      <c r="D106" s="92" t="s">
        <v>136</v>
      </c>
      <c r="E106" s="93"/>
    </row>
    <row r="107" spans="2:5" hidden="1">
      <c r="B107" s="91">
        <v>250</v>
      </c>
      <c r="C107" s="88" t="s">
        <v>70</v>
      </c>
      <c r="D107" s="92" t="s">
        <v>137</v>
      </c>
      <c r="E107" s="93"/>
    </row>
    <row r="108" spans="2:5" hidden="1">
      <c r="B108" s="91">
        <v>251</v>
      </c>
      <c r="C108" s="88" t="s">
        <v>72</v>
      </c>
      <c r="D108" s="92" t="s">
        <v>138</v>
      </c>
      <c r="E108" s="93"/>
    </row>
    <row r="109" spans="2:5" hidden="1">
      <c r="B109" s="91">
        <v>252</v>
      </c>
      <c r="C109" s="88" t="s">
        <v>73</v>
      </c>
      <c r="D109" s="92" t="s">
        <v>139</v>
      </c>
      <c r="E109" s="93"/>
    </row>
    <row r="110" spans="2:5" hidden="1">
      <c r="B110" s="91">
        <v>253</v>
      </c>
      <c r="C110" s="88" t="s">
        <v>74</v>
      </c>
      <c r="D110" s="92" t="s">
        <v>140</v>
      </c>
      <c r="E110" s="93"/>
    </row>
    <row r="111" spans="2:5" hidden="1">
      <c r="B111" s="91">
        <v>254</v>
      </c>
      <c r="C111" s="88" t="s">
        <v>75</v>
      </c>
      <c r="D111" s="92" t="s">
        <v>141</v>
      </c>
      <c r="E111" s="93"/>
    </row>
    <row r="112" spans="2:5" hidden="1">
      <c r="B112" s="91">
        <v>255</v>
      </c>
      <c r="C112" s="88" t="s">
        <v>76</v>
      </c>
      <c r="D112" s="92" t="s">
        <v>142</v>
      </c>
      <c r="E112" s="93"/>
    </row>
    <row r="113" spans="2:5" hidden="1">
      <c r="B113" s="91">
        <v>256</v>
      </c>
      <c r="C113" s="88" t="s">
        <v>77</v>
      </c>
      <c r="D113" s="92" t="s">
        <v>143</v>
      </c>
      <c r="E113" s="93"/>
    </row>
    <row r="114" spans="2:5" hidden="1">
      <c r="B114" s="91">
        <v>257</v>
      </c>
      <c r="C114" s="88" t="s">
        <v>78</v>
      </c>
      <c r="D114" s="92" t="s">
        <v>144</v>
      </c>
      <c r="E114" s="93"/>
    </row>
    <row r="115" spans="2:5" hidden="1">
      <c r="B115" s="91">
        <v>258</v>
      </c>
      <c r="C115" s="88" t="s">
        <v>79</v>
      </c>
      <c r="D115" s="92" t="s">
        <v>145</v>
      </c>
      <c r="E115" s="93"/>
    </row>
    <row r="116" spans="2:5" hidden="1">
      <c r="B116" s="91">
        <v>259</v>
      </c>
      <c r="C116" s="88" t="s">
        <v>231</v>
      </c>
      <c r="D116" s="92" t="s">
        <v>232</v>
      </c>
      <c r="E116" s="93"/>
    </row>
    <row r="117" spans="2:5" hidden="1">
      <c r="B117" s="91">
        <v>260</v>
      </c>
      <c r="C117" s="88" t="s">
        <v>43</v>
      </c>
      <c r="D117" s="92" t="s">
        <v>146</v>
      </c>
      <c r="E117" s="93"/>
    </row>
    <row r="118" spans="2:5" hidden="1">
      <c r="B118" s="91">
        <v>261</v>
      </c>
      <c r="C118" s="88" t="s">
        <v>44</v>
      </c>
      <c r="D118" s="92" t="s">
        <v>147</v>
      </c>
      <c r="E118" s="93"/>
    </row>
    <row r="119" spans="2:5" hidden="1">
      <c r="B119" s="91">
        <v>262</v>
      </c>
      <c r="C119" s="88" t="s">
        <v>80</v>
      </c>
      <c r="D119" s="92" t="s">
        <v>148</v>
      </c>
      <c r="E119" s="93"/>
    </row>
    <row r="120" spans="2:5" hidden="1">
      <c r="B120" s="91">
        <v>263</v>
      </c>
      <c r="C120" s="88" t="s">
        <v>81</v>
      </c>
      <c r="D120" s="92" t="s">
        <v>149</v>
      </c>
      <c r="E120" s="93"/>
    </row>
    <row r="121" spans="2:5" hidden="1">
      <c r="B121" s="91">
        <v>264</v>
      </c>
      <c r="C121" s="88" t="s">
        <v>45</v>
      </c>
      <c r="D121" s="92" t="s">
        <v>150</v>
      </c>
      <c r="E121" s="93"/>
    </row>
    <row r="122" spans="2:5" hidden="1">
      <c r="B122" s="91">
        <v>265</v>
      </c>
      <c r="C122" s="88" t="s">
        <v>187</v>
      </c>
      <c r="D122" s="92" t="s">
        <v>188</v>
      </c>
      <c r="E122" s="93"/>
    </row>
    <row r="123" spans="2:5" hidden="1">
      <c r="B123" s="91">
        <v>266</v>
      </c>
      <c r="C123" s="88"/>
      <c r="D123" s="92"/>
      <c r="E123" s="93"/>
    </row>
    <row r="124" spans="2:5" hidden="1">
      <c r="B124" s="91">
        <v>267</v>
      </c>
      <c r="C124" s="88" t="s">
        <v>46</v>
      </c>
      <c r="D124" s="92" t="s">
        <v>151</v>
      </c>
      <c r="E124" s="93"/>
    </row>
    <row r="125" spans="2:5" hidden="1">
      <c r="B125" s="91">
        <v>268</v>
      </c>
      <c r="C125" s="88" t="s">
        <v>82</v>
      </c>
      <c r="D125" s="92" t="s">
        <v>152</v>
      </c>
      <c r="E125" s="93"/>
    </row>
    <row r="126" spans="2:5" hidden="1">
      <c r="B126" s="91">
        <v>269</v>
      </c>
      <c r="C126" s="88" t="s">
        <v>83</v>
      </c>
      <c r="D126" s="92" t="s">
        <v>153</v>
      </c>
      <c r="E126" s="93"/>
    </row>
    <row r="127" spans="2:5" hidden="1">
      <c r="B127" s="91">
        <v>270</v>
      </c>
      <c r="C127" s="88" t="s">
        <v>84</v>
      </c>
      <c r="D127" s="92" t="s">
        <v>154</v>
      </c>
      <c r="E127" s="93"/>
    </row>
    <row r="128" spans="2:5" hidden="1">
      <c r="B128" s="91">
        <v>271</v>
      </c>
      <c r="C128" s="88" t="s">
        <v>47</v>
      </c>
      <c r="D128" s="92" t="s">
        <v>155</v>
      </c>
      <c r="E128" s="93"/>
    </row>
    <row r="129" spans="2:5" hidden="1">
      <c r="B129" s="91">
        <v>272</v>
      </c>
      <c r="C129" s="88" t="s">
        <v>85</v>
      </c>
      <c r="D129" s="92" t="s">
        <v>156</v>
      </c>
      <c r="E129" s="93"/>
    </row>
    <row r="130" spans="2:5" hidden="1">
      <c r="B130" s="91">
        <v>273</v>
      </c>
      <c r="C130" s="88" t="s">
        <v>86</v>
      </c>
      <c r="D130" s="92" t="s">
        <v>157</v>
      </c>
      <c r="E130" s="93"/>
    </row>
    <row r="131" spans="2:5" hidden="1">
      <c r="B131" s="91">
        <v>274</v>
      </c>
      <c r="C131" s="88" t="s">
        <v>87</v>
      </c>
      <c r="D131" s="92" t="s">
        <v>158</v>
      </c>
      <c r="E131" s="93"/>
    </row>
    <row r="132" spans="2:5" hidden="1">
      <c r="B132" s="91">
        <v>275</v>
      </c>
      <c r="C132" s="88" t="s">
        <v>88</v>
      </c>
      <c r="D132" s="92" t="s">
        <v>159</v>
      </c>
      <c r="E132" s="93"/>
    </row>
    <row r="133" spans="2:5" hidden="1">
      <c r="B133" s="91">
        <v>276</v>
      </c>
      <c r="C133" s="88" t="s">
        <v>89</v>
      </c>
      <c r="D133" s="92" t="s">
        <v>160</v>
      </c>
      <c r="E133" s="93"/>
    </row>
    <row r="134" spans="2:5" hidden="1">
      <c r="B134" s="91">
        <v>277</v>
      </c>
      <c r="C134" s="88" t="s">
        <v>90</v>
      </c>
      <c r="D134" s="92" t="s">
        <v>161</v>
      </c>
      <c r="E134" s="93"/>
    </row>
    <row r="135" spans="2:5" hidden="1">
      <c r="B135" s="91">
        <v>278</v>
      </c>
      <c r="C135" s="88" t="s">
        <v>91</v>
      </c>
      <c r="D135" s="92" t="s">
        <v>162</v>
      </c>
      <c r="E135" s="93"/>
    </row>
    <row r="136" spans="2:5" hidden="1">
      <c r="B136" s="91">
        <v>279</v>
      </c>
      <c r="C136" s="88" t="s">
        <v>92</v>
      </c>
      <c r="D136" s="92" t="s">
        <v>163</v>
      </c>
      <c r="E136" s="93"/>
    </row>
    <row r="137" spans="2:5" hidden="1">
      <c r="B137" s="91">
        <v>280</v>
      </c>
      <c r="C137" s="88" t="s">
        <v>196</v>
      </c>
      <c r="D137" s="92" t="s">
        <v>164</v>
      </c>
      <c r="E137" s="93"/>
    </row>
    <row r="138" spans="2:5" hidden="1">
      <c r="B138" s="91">
        <v>281</v>
      </c>
      <c r="C138" s="88" t="s">
        <v>93</v>
      </c>
      <c r="D138" s="92" t="s">
        <v>165</v>
      </c>
      <c r="E138" s="93"/>
    </row>
    <row r="139" spans="2:5" hidden="1">
      <c r="B139" s="91">
        <v>282</v>
      </c>
      <c r="C139" s="88" t="s">
        <v>94</v>
      </c>
      <c r="D139" s="92" t="s">
        <v>166</v>
      </c>
      <c r="E139" s="93"/>
    </row>
    <row r="140" spans="2:5" hidden="1">
      <c r="B140" s="91">
        <v>283</v>
      </c>
      <c r="C140" s="88" t="s">
        <v>95</v>
      </c>
      <c r="D140" s="92" t="s">
        <v>167</v>
      </c>
      <c r="E140" s="93"/>
    </row>
    <row r="141" spans="2:5" hidden="1">
      <c r="B141" s="91">
        <v>284</v>
      </c>
      <c r="C141" s="88" t="s">
        <v>96</v>
      </c>
      <c r="D141" s="92" t="s">
        <v>168</v>
      </c>
      <c r="E141" s="93"/>
    </row>
    <row r="142" spans="2:5" hidden="1">
      <c r="B142" s="91">
        <v>285</v>
      </c>
      <c r="C142" s="88" t="s">
        <v>97</v>
      </c>
      <c r="D142" s="92" t="s">
        <v>169</v>
      </c>
      <c r="E142" s="93"/>
    </row>
    <row r="143" spans="2:5" ht="14.25" hidden="1" thickBot="1">
      <c r="B143" s="94">
        <v>286</v>
      </c>
      <c r="C143" s="95" t="s">
        <v>98</v>
      </c>
      <c r="D143" s="92" t="s">
        <v>170</v>
      </c>
      <c r="E143" s="93"/>
    </row>
    <row r="144" spans="2:5" hidden="1">
      <c r="B144" s="91">
        <v>287</v>
      </c>
      <c r="C144" s="96" t="s">
        <v>242</v>
      </c>
      <c r="D144" s="92" t="s">
        <v>243</v>
      </c>
      <c r="E144" s="93"/>
    </row>
    <row r="145" spans="2:5" hidden="1">
      <c r="B145" s="87">
        <v>288</v>
      </c>
      <c r="C145" s="97" t="s">
        <v>48</v>
      </c>
      <c r="D145" s="98" t="s">
        <v>171</v>
      </c>
      <c r="E145" s="99"/>
    </row>
    <row r="146" spans="2:5" hidden="1"/>
    <row r="147" spans="2:5" hidden="1"/>
    <row r="148" spans="2:5" hidden="1"/>
    <row r="149" spans="2:5" hidden="1"/>
    <row r="150" spans="2:5" hidden="1"/>
  </sheetData>
  <sheetProtection password="C6CC" sheet="1" objects="1" scenarios="1"/>
  <mergeCells count="60">
    <mergeCell ref="E7:H9"/>
    <mergeCell ref="J27:J28"/>
    <mergeCell ref="K27:K28"/>
    <mergeCell ref="A1:B2"/>
    <mergeCell ref="C1:S1"/>
    <mergeCell ref="C2:S2"/>
    <mergeCell ref="I13:L14"/>
    <mergeCell ref="M13:O14"/>
    <mergeCell ref="P13:R14"/>
    <mergeCell ref="A12:D13"/>
    <mergeCell ref="I7:R8"/>
    <mergeCell ref="I9:R9"/>
    <mergeCell ref="A4:B4"/>
    <mergeCell ref="B5:C5"/>
    <mergeCell ref="L5:M5"/>
    <mergeCell ref="I11:M11"/>
    <mergeCell ref="N11:R11"/>
    <mergeCell ref="J29:J30"/>
    <mergeCell ref="K29:K30"/>
    <mergeCell ref="M51:M52"/>
    <mergeCell ref="M53:M54"/>
    <mergeCell ref="K15:K16"/>
    <mergeCell ref="J15:J16"/>
    <mergeCell ref="J17:J18"/>
    <mergeCell ref="K17:K18"/>
    <mergeCell ref="J19:J20"/>
    <mergeCell ref="K19:K20"/>
    <mergeCell ref="J21:J22"/>
    <mergeCell ref="K21:K22"/>
    <mergeCell ref="M43:M44"/>
    <mergeCell ref="M45:M46"/>
    <mergeCell ref="M47:M48"/>
    <mergeCell ref="M49:M50"/>
    <mergeCell ref="M35:M36"/>
    <mergeCell ref="M37:M38"/>
    <mergeCell ref="M39:M40"/>
    <mergeCell ref="M41:M42"/>
    <mergeCell ref="M27:M28"/>
    <mergeCell ref="M29:M30"/>
    <mergeCell ref="M31:M32"/>
    <mergeCell ref="M33:M34"/>
    <mergeCell ref="M19:M20"/>
    <mergeCell ref="M21:M22"/>
    <mergeCell ref="M23:M24"/>
    <mergeCell ref="M25:M26"/>
    <mergeCell ref="H15:H16"/>
    <mergeCell ref="I15:I16"/>
    <mergeCell ref="I17:I18"/>
    <mergeCell ref="M15:M16"/>
    <mergeCell ref="M17:M18"/>
    <mergeCell ref="J23:J24"/>
    <mergeCell ref="K23:K24"/>
    <mergeCell ref="J25:J26"/>
    <mergeCell ref="K25:K26"/>
    <mergeCell ref="I29:I30"/>
    <mergeCell ref="I19:I20"/>
    <mergeCell ref="I21:I22"/>
    <mergeCell ref="I23:I24"/>
    <mergeCell ref="I25:I26"/>
    <mergeCell ref="I27:I28"/>
  </mergeCells>
  <phoneticPr fontId="2"/>
  <conditionalFormatting sqref="N28">
    <cfRule type="expression" dxfId="6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S57"/>
  <sheetViews>
    <sheetView topLeftCell="A22" zoomScaleNormal="100" zoomScaleSheetLayoutView="100" workbookViewId="0">
      <selection activeCell="T7" sqref="T7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260" t="s">
        <v>172</v>
      </c>
      <c r="B1" s="261"/>
      <c r="C1" s="193" t="s">
        <v>178</v>
      </c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19" ht="25.5" customHeight="1">
      <c r="A2" s="262"/>
      <c r="B2" s="263"/>
      <c r="C2" s="194" t="s">
        <v>176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19" ht="7.5" customHeight="1">
      <c r="A3" s="21"/>
      <c r="B3" s="21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58" t="s">
        <v>177</v>
      </c>
      <c r="B4" s="259"/>
      <c r="C4" s="18"/>
      <c r="D4" s="18"/>
      <c r="E4" s="18"/>
      <c r="F4" s="18"/>
      <c r="G4" s="18"/>
      <c r="H4" s="18"/>
      <c r="I4" s="18"/>
      <c r="J4" s="18"/>
      <c r="K4" s="19"/>
      <c r="L4" s="154" t="s">
        <v>184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23"/>
      <c r="C5" s="224"/>
      <c r="D5" s="18" t="s">
        <v>19</v>
      </c>
      <c r="E5" s="18"/>
      <c r="F5" s="18"/>
      <c r="G5" s="18"/>
      <c r="H5" s="18"/>
      <c r="I5" s="18"/>
      <c r="J5" s="18"/>
      <c r="K5" s="19"/>
      <c r="L5" s="225"/>
      <c r="M5" s="226"/>
      <c r="N5" s="19" t="s">
        <v>29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</row>
    <row r="7" spans="1:19" ht="22.5" customHeight="1" thickTop="1">
      <c r="A7" s="153" t="s">
        <v>11</v>
      </c>
      <c r="B7" s="57"/>
      <c r="C7" s="58"/>
      <c r="D7" s="244"/>
      <c r="E7" s="244"/>
      <c r="F7" s="244"/>
      <c r="G7" s="244"/>
      <c r="H7" s="245"/>
      <c r="I7" s="238" t="s">
        <v>180</v>
      </c>
      <c r="J7" s="239"/>
      <c r="K7" s="239"/>
      <c r="L7" s="239"/>
      <c r="M7" s="239"/>
      <c r="N7" s="239"/>
      <c r="O7" s="239"/>
      <c r="P7" s="239"/>
      <c r="Q7" s="239"/>
      <c r="R7" s="240"/>
      <c r="S7" s="18"/>
    </row>
    <row r="8" spans="1:19" ht="22.5" customHeight="1">
      <c r="A8" s="153" t="s">
        <v>12</v>
      </c>
      <c r="B8" s="59"/>
      <c r="C8" s="60"/>
      <c r="D8" s="244"/>
      <c r="E8" s="244"/>
      <c r="F8" s="244"/>
      <c r="G8" s="244"/>
      <c r="H8" s="245"/>
      <c r="I8" s="241"/>
      <c r="J8" s="242"/>
      <c r="K8" s="242"/>
      <c r="L8" s="242"/>
      <c r="M8" s="242"/>
      <c r="N8" s="242"/>
      <c r="O8" s="242"/>
      <c r="P8" s="242"/>
      <c r="Q8" s="242"/>
      <c r="R8" s="243"/>
      <c r="S8" s="18"/>
    </row>
    <row r="9" spans="1:19" ht="22.5" customHeight="1" thickBot="1">
      <c r="A9" s="153" t="s">
        <v>13</v>
      </c>
      <c r="B9" s="61"/>
      <c r="C9" s="62"/>
      <c r="D9" s="244"/>
      <c r="E9" s="244"/>
      <c r="F9" s="244"/>
      <c r="G9" s="244"/>
      <c r="H9" s="245"/>
      <c r="I9" s="218" t="s">
        <v>181</v>
      </c>
      <c r="J9" s="219"/>
      <c r="K9" s="219"/>
      <c r="L9" s="219"/>
      <c r="M9" s="219"/>
      <c r="N9" s="219"/>
      <c r="O9" s="219"/>
      <c r="P9" s="219"/>
      <c r="Q9" s="219"/>
      <c r="R9" s="220"/>
      <c r="S9" s="18"/>
    </row>
    <row r="10" spans="1:19" ht="18" customHeight="1" thickTop="1">
      <c r="A10" s="18"/>
      <c r="B10" s="18"/>
      <c r="C10" s="18"/>
      <c r="D10" s="244"/>
      <c r="E10" s="244"/>
      <c r="F10" s="244"/>
      <c r="G10" s="244"/>
      <c r="H10" s="245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27" t="s">
        <v>30</v>
      </c>
      <c r="J11" s="228"/>
      <c r="K11" s="228"/>
      <c r="L11" s="228"/>
      <c r="M11" s="228"/>
      <c r="N11" s="182" t="s">
        <v>31</v>
      </c>
      <c r="O11" s="182"/>
      <c r="P11" s="182"/>
      <c r="Q11" s="182"/>
      <c r="R11" s="183"/>
      <c r="S11" s="18"/>
    </row>
    <row r="12" spans="1:19" ht="18" customHeight="1">
      <c r="A12" s="247" t="s">
        <v>179</v>
      </c>
      <c r="B12" s="248"/>
      <c r="C12" s="248"/>
      <c r="D12" s="248"/>
      <c r="E12" s="46"/>
      <c r="F12" s="46"/>
      <c r="G12" s="4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249"/>
      <c r="B13" s="250"/>
      <c r="C13" s="250"/>
      <c r="D13" s="250"/>
      <c r="E13" s="124"/>
      <c r="F13" s="124"/>
      <c r="G13" s="125"/>
      <c r="H13" s="18"/>
      <c r="I13" s="251" t="s">
        <v>35</v>
      </c>
      <c r="J13" s="252"/>
      <c r="K13" s="252"/>
      <c r="L13" s="253"/>
      <c r="M13" s="251" t="s">
        <v>173</v>
      </c>
      <c r="N13" s="252"/>
      <c r="O13" s="253"/>
      <c r="P13" s="231" t="s">
        <v>38</v>
      </c>
      <c r="Q13" s="232"/>
      <c r="R13" s="233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32</v>
      </c>
      <c r="G14" s="129" t="s">
        <v>33</v>
      </c>
      <c r="H14" s="18"/>
      <c r="I14" s="254"/>
      <c r="J14" s="255"/>
      <c r="K14" s="256"/>
      <c r="L14" s="257"/>
      <c r="M14" s="254"/>
      <c r="N14" s="256"/>
      <c r="O14" s="257"/>
      <c r="P14" s="234"/>
      <c r="Q14" s="235"/>
      <c r="R14" s="236"/>
      <c r="S14" s="18"/>
    </row>
    <row r="15" spans="1:19" ht="19.5" customHeight="1" thickTop="1" thickBot="1">
      <c r="A15" s="127">
        <v>1</v>
      </c>
      <c r="B15" s="112"/>
      <c r="C15" s="113"/>
      <c r="D15" s="114"/>
      <c r="E15" s="115"/>
      <c r="F15" s="115"/>
      <c r="G15" s="116"/>
      <c r="H15" s="176"/>
      <c r="I15" s="178" t="s">
        <v>34</v>
      </c>
      <c r="J15" s="187">
        <v>1</v>
      </c>
      <c r="K15" s="237"/>
      <c r="L15" s="51"/>
      <c r="M15" s="180">
        <v>1</v>
      </c>
      <c r="N15" s="105"/>
      <c r="O15" s="51"/>
      <c r="P15" s="126">
        <v>1</v>
      </c>
      <c r="Q15" s="108"/>
      <c r="R15" s="45"/>
      <c r="S15" s="18"/>
    </row>
    <row r="16" spans="1:19" ht="19.5" customHeight="1" thickTop="1" thickBot="1">
      <c r="A16" s="111">
        <v>2</v>
      </c>
      <c r="B16" s="117"/>
      <c r="C16" s="63"/>
      <c r="D16" s="64"/>
      <c r="E16" s="65"/>
      <c r="F16" s="65"/>
      <c r="G16" s="118"/>
      <c r="H16" s="176"/>
      <c r="I16" s="246"/>
      <c r="J16" s="173"/>
      <c r="K16" s="237"/>
      <c r="L16" s="51"/>
      <c r="M16" s="230"/>
      <c r="N16" s="107"/>
      <c r="O16" s="51"/>
      <c r="P16" s="104">
        <v>2</v>
      </c>
      <c r="Q16" s="109"/>
      <c r="R16" s="45"/>
      <c r="S16" s="18"/>
    </row>
    <row r="17" spans="1:19" ht="19.5" customHeight="1" thickTop="1" thickBot="1">
      <c r="A17" s="111">
        <v>3</v>
      </c>
      <c r="B17" s="117"/>
      <c r="C17" s="63"/>
      <c r="D17" s="64"/>
      <c r="E17" s="65"/>
      <c r="F17" s="65"/>
      <c r="G17" s="118"/>
      <c r="H17" s="18"/>
      <c r="I17" s="229"/>
      <c r="J17" s="173">
        <v>2</v>
      </c>
      <c r="K17" s="237"/>
      <c r="L17" s="51"/>
      <c r="M17" s="230">
        <v>2</v>
      </c>
      <c r="N17" s="105"/>
      <c r="O17" s="51"/>
      <c r="P17" s="104">
        <v>3</v>
      </c>
      <c r="Q17" s="109"/>
      <c r="R17" s="45"/>
      <c r="S17" s="18"/>
    </row>
    <row r="18" spans="1:19" ht="19.5" customHeight="1" thickTop="1" thickBot="1">
      <c r="A18" s="111">
        <v>4</v>
      </c>
      <c r="B18" s="117"/>
      <c r="C18" s="63"/>
      <c r="D18" s="64"/>
      <c r="E18" s="65"/>
      <c r="F18" s="65"/>
      <c r="G18" s="118"/>
      <c r="H18" s="18"/>
      <c r="I18" s="229"/>
      <c r="J18" s="173"/>
      <c r="K18" s="237"/>
      <c r="L18" s="51"/>
      <c r="M18" s="230"/>
      <c r="N18" s="106"/>
      <c r="O18" s="51"/>
      <c r="P18" s="104">
        <v>4</v>
      </c>
      <c r="Q18" s="109"/>
      <c r="R18" s="45"/>
      <c r="S18" s="18"/>
    </row>
    <row r="19" spans="1:19" ht="19.5" customHeight="1" thickTop="1" thickBot="1">
      <c r="A19" s="111">
        <v>5</v>
      </c>
      <c r="B19" s="117"/>
      <c r="C19" s="63"/>
      <c r="D19" s="64"/>
      <c r="E19" s="65"/>
      <c r="F19" s="65"/>
      <c r="G19" s="118"/>
      <c r="H19" s="18"/>
      <c r="I19" s="229"/>
      <c r="J19" s="173">
        <v>3</v>
      </c>
      <c r="K19" s="237"/>
      <c r="L19" s="51"/>
      <c r="M19" s="230">
        <v>3</v>
      </c>
      <c r="N19" s="105"/>
      <c r="O19" s="51"/>
      <c r="P19" s="104">
        <v>5</v>
      </c>
      <c r="Q19" s="109"/>
      <c r="R19" s="45"/>
      <c r="S19" s="18"/>
    </row>
    <row r="20" spans="1:19" ht="19.5" customHeight="1" thickTop="1" thickBot="1">
      <c r="A20" s="111">
        <v>6</v>
      </c>
      <c r="B20" s="117"/>
      <c r="C20" s="63"/>
      <c r="D20" s="64"/>
      <c r="E20" s="65"/>
      <c r="F20" s="65"/>
      <c r="G20" s="118"/>
      <c r="H20" s="18"/>
      <c r="I20" s="229"/>
      <c r="J20" s="173"/>
      <c r="K20" s="237"/>
      <c r="L20" s="51"/>
      <c r="M20" s="230"/>
      <c r="N20" s="106"/>
      <c r="O20" s="51"/>
      <c r="P20" s="104">
        <v>6</v>
      </c>
      <c r="Q20" s="109"/>
      <c r="R20" s="45"/>
      <c r="S20" s="18"/>
    </row>
    <row r="21" spans="1:19" ht="19.5" customHeight="1" thickTop="1" thickBot="1">
      <c r="A21" s="111">
        <v>7</v>
      </c>
      <c r="B21" s="117"/>
      <c r="C21" s="63"/>
      <c r="D21" s="64"/>
      <c r="E21" s="65"/>
      <c r="F21" s="65"/>
      <c r="G21" s="118"/>
      <c r="H21" s="18"/>
      <c r="I21" s="229"/>
      <c r="J21" s="173">
        <v>4</v>
      </c>
      <c r="K21" s="237"/>
      <c r="L21" s="51"/>
      <c r="M21" s="230">
        <v>4</v>
      </c>
      <c r="N21" s="105"/>
      <c r="O21" s="51"/>
      <c r="P21" s="104">
        <v>7</v>
      </c>
      <c r="Q21" s="109"/>
      <c r="R21" s="45"/>
      <c r="S21" s="18"/>
    </row>
    <row r="22" spans="1:19" ht="19.5" customHeight="1" thickTop="1" thickBot="1">
      <c r="A22" s="111">
        <v>8</v>
      </c>
      <c r="B22" s="117"/>
      <c r="C22" s="63"/>
      <c r="D22" s="64"/>
      <c r="E22" s="65"/>
      <c r="F22" s="65"/>
      <c r="G22" s="118"/>
      <c r="H22" s="18"/>
      <c r="I22" s="229"/>
      <c r="J22" s="173"/>
      <c r="K22" s="237"/>
      <c r="L22" s="51"/>
      <c r="M22" s="230"/>
      <c r="N22" s="106"/>
      <c r="O22" s="51"/>
      <c r="P22" s="104">
        <v>8</v>
      </c>
      <c r="Q22" s="109"/>
      <c r="R22" s="45"/>
      <c r="S22" s="18"/>
    </row>
    <row r="23" spans="1:19" ht="19.5" customHeight="1" thickTop="1" thickBot="1">
      <c r="A23" s="111">
        <v>9</v>
      </c>
      <c r="B23" s="117"/>
      <c r="C23" s="63"/>
      <c r="D23" s="64"/>
      <c r="E23" s="65"/>
      <c r="F23" s="65"/>
      <c r="G23" s="118"/>
      <c r="H23" s="18"/>
      <c r="I23" s="229"/>
      <c r="J23" s="173">
        <v>5</v>
      </c>
      <c r="K23" s="237"/>
      <c r="L23" s="51"/>
      <c r="M23" s="230">
        <v>5</v>
      </c>
      <c r="N23" s="105"/>
      <c r="O23" s="51"/>
      <c r="P23" s="104">
        <v>9</v>
      </c>
      <c r="Q23" s="109"/>
      <c r="R23" s="45"/>
      <c r="S23" s="18"/>
    </row>
    <row r="24" spans="1:19" ht="19.5" customHeight="1" thickTop="1" thickBot="1">
      <c r="A24" s="111">
        <v>10</v>
      </c>
      <c r="B24" s="117"/>
      <c r="C24" s="63"/>
      <c r="D24" s="64"/>
      <c r="E24" s="65"/>
      <c r="F24" s="65"/>
      <c r="G24" s="118"/>
      <c r="H24" s="18"/>
      <c r="I24" s="229"/>
      <c r="J24" s="173"/>
      <c r="K24" s="237"/>
      <c r="L24" s="51"/>
      <c r="M24" s="230"/>
      <c r="N24" s="106"/>
      <c r="O24" s="51"/>
      <c r="P24" s="104">
        <v>10</v>
      </c>
      <c r="Q24" s="109"/>
      <c r="R24" s="45"/>
      <c r="S24" s="18"/>
    </row>
    <row r="25" spans="1:19" ht="19.5" customHeight="1" thickTop="1" thickBot="1">
      <c r="A25" s="111">
        <v>11</v>
      </c>
      <c r="B25" s="117"/>
      <c r="C25" s="63"/>
      <c r="D25" s="64"/>
      <c r="E25" s="65"/>
      <c r="F25" s="65"/>
      <c r="G25" s="118"/>
      <c r="H25" s="18"/>
      <c r="I25" s="229"/>
      <c r="J25" s="173">
        <v>6</v>
      </c>
      <c r="K25" s="237"/>
      <c r="L25" s="51"/>
      <c r="M25" s="230">
        <v>6</v>
      </c>
      <c r="N25" s="105"/>
      <c r="O25" s="51"/>
      <c r="P25" s="104">
        <v>11</v>
      </c>
      <c r="Q25" s="109"/>
      <c r="R25" s="45"/>
      <c r="S25" s="18"/>
    </row>
    <row r="26" spans="1:19" ht="19.5" customHeight="1" thickTop="1" thickBot="1">
      <c r="A26" s="111">
        <v>12</v>
      </c>
      <c r="B26" s="117"/>
      <c r="C26" s="63"/>
      <c r="D26" s="64"/>
      <c r="E26" s="65"/>
      <c r="F26" s="65"/>
      <c r="G26" s="118"/>
      <c r="H26" s="18"/>
      <c r="I26" s="229"/>
      <c r="J26" s="173"/>
      <c r="K26" s="237"/>
      <c r="L26" s="51"/>
      <c r="M26" s="230"/>
      <c r="N26" s="106"/>
      <c r="O26" s="51"/>
      <c r="P26" s="104">
        <v>12</v>
      </c>
      <c r="Q26" s="109"/>
      <c r="R26" s="45"/>
      <c r="S26" s="18"/>
    </row>
    <row r="27" spans="1:19" ht="19.5" customHeight="1" thickTop="1" thickBot="1">
      <c r="A27" s="111">
        <v>13</v>
      </c>
      <c r="B27" s="117"/>
      <c r="C27" s="63"/>
      <c r="D27" s="64"/>
      <c r="E27" s="65"/>
      <c r="F27" s="65"/>
      <c r="G27" s="118"/>
      <c r="H27" s="18"/>
      <c r="I27" s="229"/>
      <c r="J27" s="173">
        <v>7</v>
      </c>
      <c r="K27" s="237"/>
      <c r="L27" s="51"/>
      <c r="M27" s="230">
        <v>7</v>
      </c>
      <c r="N27" s="105"/>
      <c r="O27" s="51"/>
      <c r="P27" s="104">
        <v>13</v>
      </c>
      <c r="Q27" s="109"/>
      <c r="R27" s="45"/>
      <c r="S27" s="18"/>
    </row>
    <row r="28" spans="1:19" ht="19.5" customHeight="1" thickTop="1" thickBot="1">
      <c r="A28" s="111">
        <v>14</v>
      </c>
      <c r="B28" s="117"/>
      <c r="C28" s="63"/>
      <c r="D28" s="64"/>
      <c r="E28" s="65"/>
      <c r="F28" s="65"/>
      <c r="G28" s="118"/>
      <c r="H28" s="18"/>
      <c r="I28" s="229"/>
      <c r="J28" s="173"/>
      <c r="K28" s="237"/>
      <c r="L28" s="51"/>
      <c r="M28" s="230"/>
      <c r="N28" s="106"/>
      <c r="O28" s="51"/>
      <c r="P28" s="104">
        <v>14</v>
      </c>
      <c r="Q28" s="109"/>
      <c r="R28" s="45"/>
      <c r="S28" s="18"/>
    </row>
    <row r="29" spans="1:19" ht="19.5" customHeight="1" thickTop="1" thickBot="1">
      <c r="A29" s="111">
        <v>15</v>
      </c>
      <c r="B29" s="117"/>
      <c r="C29" s="63"/>
      <c r="D29" s="64"/>
      <c r="E29" s="65"/>
      <c r="F29" s="65"/>
      <c r="G29" s="118"/>
      <c r="H29" s="18"/>
      <c r="I29" s="229"/>
      <c r="J29" s="173">
        <v>8</v>
      </c>
      <c r="K29" s="237"/>
      <c r="L29" s="51"/>
      <c r="M29" s="230">
        <v>8</v>
      </c>
      <c r="N29" s="105"/>
      <c r="O29" s="51"/>
      <c r="P29" s="104">
        <v>15</v>
      </c>
      <c r="Q29" s="109"/>
      <c r="R29" s="45"/>
      <c r="S29" s="18"/>
    </row>
    <row r="30" spans="1:19" ht="19.5" customHeight="1" thickTop="1" thickBot="1">
      <c r="A30" s="111">
        <v>16</v>
      </c>
      <c r="B30" s="117"/>
      <c r="C30" s="63"/>
      <c r="D30" s="64"/>
      <c r="E30" s="65"/>
      <c r="F30" s="65"/>
      <c r="G30" s="118"/>
      <c r="H30" s="18"/>
      <c r="I30" s="229"/>
      <c r="J30" s="173"/>
      <c r="K30" s="237"/>
      <c r="L30" s="51"/>
      <c r="M30" s="230"/>
      <c r="N30" s="106"/>
      <c r="O30" s="51"/>
      <c r="P30" s="104">
        <v>16</v>
      </c>
      <c r="Q30" s="109"/>
      <c r="R30" s="45"/>
      <c r="S30" s="18"/>
    </row>
    <row r="31" spans="1:19" ht="19.5" customHeight="1" thickTop="1">
      <c r="A31" s="111">
        <v>17</v>
      </c>
      <c r="B31" s="117"/>
      <c r="C31" s="63"/>
      <c r="D31" s="64"/>
      <c r="E31" s="65"/>
      <c r="F31" s="65"/>
      <c r="G31" s="118"/>
      <c r="H31" s="18"/>
      <c r="I31" s="44"/>
      <c r="J31" s="51"/>
      <c r="K31" s="20"/>
      <c r="L31" s="51"/>
      <c r="M31" s="230">
        <v>9</v>
      </c>
      <c r="N31" s="105"/>
      <c r="O31" s="51"/>
      <c r="P31" s="104">
        <v>17</v>
      </c>
      <c r="Q31" s="109"/>
      <c r="R31" s="45"/>
      <c r="S31" s="18"/>
    </row>
    <row r="32" spans="1:19" ht="19.5" customHeight="1" thickBot="1">
      <c r="A32" s="111">
        <v>18</v>
      </c>
      <c r="B32" s="117"/>
      <c r="C32" s="63"/>
      <c r="D32" s="64"/>
      <c r="E32" s="65"/>
      <c r="F32" s="65"/>
      <c r="G32" s="118"/>
      <c r="H32" s="18"/>
      <c r="I32" s="44"/>
      <c r="J32" s="51"/>
      <c r="K32" s="20"/>
      <c r="L32" s="51"/>
      <c r="M32" s="230"/>
      <c r="N32" s="106"/>
      <c r="O32" s="51"/>
      <c r="P32" s="104">
        <v>18</v>
      </c>
      <c r="Q32" s="109"/>
      <c r="R32" s="45"/>
      <c r="S32" s="18"/>
    </row>
    <row r="33" spans="1:19" ht="19.5" customHeight="1" thickTop="1">
      <c r="A33" s="111">
        <v>19</v>
      </c>
      <c r="B33" s="117"/>
      <c r="C33" s="63"/>
      <c r="D33" s="64"/>
      <c r="E33" s="65"/>
      <c r="F33" s="65"/>
      <c r="G33" s="118"/>
      <c r="H33" s="18"/>
      <c r="I33" s="44"/>
      <c r="J33" s="51"/>
      <c r="K33" s="20"/>
      <c r="L33" s="51"/>
      <c r="M33" s="230">
        <v>10</v>
      </c>
      <c r="N33" s="105"/>
      <c r="O33" s="51"/>
      <c r="P33" s="104">
        <v>19</v>
      </c>
      <c r="Q33" s="109"/>
      <c r="R33" s="45"/>
      <c r="S33" s="18"/>
    </row>
    <row r="34" spans="1:19" ht="19.5" customHeight="1" thickBot="1">
      <c r="A34" s="111">
        <v>20</v>
      </c>
      <c r="B34" s="117"/>
      <c r="C34" s="63"/>
      <c r="D34" s="64"/>
      <c r="E34" s="65"/>
      <c r="F34" s="65"/>
      <c r="G34" s="118"/>
      <c r="H34" s="18"/>
      <c r="I34" s="44"/>
      <c r="J34" s="51"/>
      <c r="K34" s="20"/>
      <c r="L34" s="51"/>
      <c r="M34" s="230"/>
      <c r="N34" s="106"/>
      <c r="O34" s="51"/>
      <c r="P34" s="104">
        <v>20</v>
      </c>
      <c r="Q34" s="109"/>
      <c r="R34" s="45"/>
      <c r="S34" s="18"/>
    </row>
    <row r="35" spans="1:19" ht="19.5" customHeight="1" thickTop="1">
      <c r="A35" s="111">
        <v>21</v>
      </c>
      <c r="B35" s="117"/>
      <c r="C35" s="63"/>
      <c r="D35" s="64"/>
      <c r="E35" s="65"/>
      <c r="F35" s="65"/>
      <c r="G35" s="118"/>
      <c r="H35" s="18"/>
      <c r="I35" s="44"/>
      <c r="J35" s="51"/>
      <c r="K35" s="20"/>
      <c r="L35" s="51"/>
      <c r="M35" s="230">
        <v>11</v>
      </c>
      <c r="N35" s="105"/>
      <c r="O35" s="51"/>
      <c r="P35" s="104">
        <v>21</v>
      </c>
      <c r="Q35" s="109"/>
      <c r="R35" s="45"/>
      <c r="S35" s="18"/>
    </row>
    <row r="36" spans="1:19" ht="19.5" customHeight="1" thickBot="1">
      <c r="A36" s="111">
        <v>22</v>
      </c>
      <c r="B36" s="117"/>
      <c r="C36" s="63"/>
      <c r="D36" s="64"/>
      <c r="E36" s="65"/>
      <c r="F36" s="65"/>
      <c r="G36" s="118"/>
      <c r="H36" s="18"/>
      <c r="I36" s="44"/>
      <c r="J36" s="51"/>
      <c r="K36" s="20"/>
      <c r="L36" s="51"/>
      <c r="M36" s="230"/>
      <c r="N36" s="106"/>
      <c r="O36" s="51"/>
      <c r="P36" s="104">
        <v>22</v>
      </c>
      <c r="Q36" s="109"/>
      <c r="R36" s="45"/>
      <c r="S36" s="18"/>
    </row>
    <row r="37" spans="1:19" ht="19.5" customHeight="1" thickTop="1">
      <c r="A37" s="111">
        <v>23</v>
      </c>
      <c r="B37" s="117"/>
      <c r="C37" s="63"/>
      <c r="D37" s="64"/>
      <c r="E37" s="65"/>
      <c r="F37" s="65"/>
      <c r="G37" s="118"/>
      <c r="H37" s="18"/>
      <c r="I37" s="44"/>
      <c r="J37" s="51"/>
      <c r="K37" s="20"/>
      <c r="L37" s="51"/>
      <c r="M37" s="230">
        <v>12</v>
      </c>
      <c r="N37" s="105"/>
      <c r="O37" s="51"/>
      <c r="P37" s="104">
        <v>23</v>
      </c>
      <c r="Q37" s="109"/>
      <c r="R37" s="45"/>
      <c r="S37" s="18"/>
    </row>
    <row r="38" spans="1:19" ht="19.5" customHeight="1" thickBot="1">
      <c r="A38" s="111">
        <v>24</v>
      </c>
      <c r="B38" s="117"/>
      <c r="C38" s="63"/>
      <c r="D38" s="64"/>
      <c r="E38" s="65"/>
      <c r="F38" s="65"/>
      <c r="G38" s="118"/>
      <c r="H38" s="18"/>
      <c r="I38" s="44"/>
      <c r="J38" s="51"/>
      <c r="K38" s="20"/>
      <c r="L38" s="51"/>
      <c r="M38" s="230"/>
      <c r="N38" s="106"/>
      <c r="O38" s="51"/>
      <c r="P38" s="104">
        <v>24</v>
      </c>
      <c r="Q38" s="109"/>
      <c r="R38" s="45"/>
      <c r="S38" s="18"/>
    </row>
    <row r="39" spans="1:19" ht="19.5" customHeight="1" thickTop="1">
      <c r="A39" s="111">
        <v>25</v>
      </c>
      <c r="B39" s="117"/>
      <c r="C39" s="63"/>
      <c r="D39" s="64"/>
      <c r="E39" s="65"/>
      <c r="F39" s="65"/>
      <c r="G39" s="118"/>
      <c r="H39" s="18"/>
      <c r="I39" s="44"/>
      <c r="J39" s="51"/>
      <c r="K39" s="20"/>
      <c r="L39" s="51"/>
      <c r="M39" s="230">
        <v>13</v>
      </c>
      <c r="N39" s="105"/>
      <c r="O39" s="51"/>
      <c r="P39" s="104">
        <v>25</v>
      </c>
      <c r="Q39" s="109"/>
      <c r="R39" s="45"/>
      <c r="S39" s="18"/>
    </row>
    <row r="40" spans="1:19" ht="19.5" customHeight="1" thickBot="1">
      <c r="A40" s="111">
        <v>26</v>
      </c>
      <c r="B40" s="117"/>
      <c r="C40" s="63"/>
      <c r="D40" s="64"/>
      <c r="E40" s="65"/>
      <c r="F40" s="65"/>
      <c r="G40" s="118"/>
      <c r="H40" s="18"/>
      <c r="I40" s="44"/>
      <c r="J40" s="51"/>
      <c r="K40" s="20"/>
      <c r="L40" s="51"/>
      <c r="M40" s="230"/>
      <c r="N40" s="106"/>
      <c r="O40" s="51"/>
      <c r="P40" s="104">
        <v>26</v>
      </c>
      <c r="Q40" s="109"/>
      <c r="R40" s="45"/>
      <c r="S40" s="18"/>
    </row>
    <row r="41" spans="1:19" ht="19.5" customHeight="1" thickTop="1">
      <c r="A41" s="111">
        <v>27</v>
      </c>
      <c r="B41" s="117"/>
      <c r="C41" s="63"/>
      <c r="D41" s="64"/>
      <c r="E41" s="65"/>
      <c r="F41" s="65"/>
      <c r="G41" s="118"/>
      <c r="H41" s="18"/>
      <c r="I41" s="44"/>
      <c r="J41" s="51"/>
      <c r="K41" s="20"/>
      <c r="L41" s="51"/>
      <c r="M41" s="230">
        <v>14</v>
      </c>
      <c r="N41" s="105"/>
      <c r="O41" s="51"/>
      <c r="P41" s="104">
        <v>27</v>
      </c>
      <c r="Q41" s="109"/>
      <c r="R41" s="45"/>
      <c r="S41" s="18"/>
    </row>
    <row r="42" spans="1:19" ht="19.5" customHeight="1" thickBot="1">
      <c r="A42" s="111">
        <v>28</v>
      </c>
      <c r="B42" s="117"/>
      <c r="C42" s="63"/>
      <c r="D42" s="64"/>
      <c r="E42" s="65"/>
      <c r="F42" s="65"/>
      <c r="G42" s="118"/>
      <c r="H42" s="18"/>
      <c r="I42" s="44"/>
      <c r="J42" s="51"/>
      <c r="K42" s="20"/>
      <c r="L42" s="51"/>
      <c r="M42" s="230"/>
      <c r="N42" s="107"/>
      <c r="O42" s="51"/>
      <c r="P42" s="104">
        <v>28</v>
      </c>
      <c r="Q42" s="109"/>
      <c r="R42" s="45"/>
      <c r="S42" s="18"/>
    </row>
    <row r="43" spans="1:19" ht="19.5" customHeight="1" thickTop="1">
      <c r="A43" s="111">
        <v>29</v>
      </c>
      <c r="B43" s="117"/>
      <c r="C43" s="63"/>
      <c r="D43" s="64"/>
      <c r="E43" s="65"/>
      <c r="F43" s="65"/>
      <c r="G43" s="118"/>
      <c r="H43" s="18"/>
      <c r="I43" s="44"/>
      <c r="J43" s="51"/>
      <c r="K43" s="20"/>
      <c r="L43" s="51"/>
      <c r="M43" s="230">
        <v>15</v>
      </c>
      <c r="N43" s="105"/>
      <c r="O43" s="51"/>
      <c r="P43" s="104">
        <v>29</v>
      </c>
      <c r="Q43" s="109"/>
      <c r="R43" s="45"/>
      <c r="S43" s="18"/>
    </row>
    <row r="44" spans="1:19" ht="19.5" customHeight="1" thickBot="1">
      <c r="A44" s="111">
        <v>30</v>
      </c>
      <c r="B44" s="117"/>
      <c r="C44" s="63"/>
      <c r="D44" s="64"/>
      <c r="E44" s="65"/>
      <c r="F44" s="65"/>
      <c r="G44" s="118"/>
      <c r="H44" s="18"/>
      <c r="I44" s="44"/>
      <c r="J44" s="51"/>
      <c r="K44" s="20"/>
      <c r="L44" s="51"/>
      <c r="M44" s="230"/>
      <c r="N44" s="106"/>
      <c r="O44" s="51"/>
      <c r="P44" s="104">
        <v>30</v>
      </c>
      <c r="Q44" s="109"/>
      <c r="R44" s="45"/>
      <c r="S44" s="18"/>
    </row>
    <row r="45" spans="1:19" ht="19.5" customHeight="1" thickTop="1">
      <c r="A45" s="111">
        <v>31</v>
      </c>
      <c r="B45" s="117"/>
      <c r="C45" s="63"/>
      <c r="D45" s="64"/>
      <c r="E45" s="65"/>
      <c r="F45" s="65"/>
      <c r="G45" s="118"/>
      <c r="H45" s="18"/>
      <c r="I45" s="44"/>
      <c r="J45" s="51"/>
      <c r="K45" s="20"/>
      <c r="L45" s="51"/>
      <c r="M45" s="230">
        <v>16</v>
      </c>
      <c r="N45" s="105"/>
      <c r="O45" s="51"/>
      <c r="P45" s="104">
        <v>31</v>
      </c>
      <c r="Q45" s="109"/>
      <c r="R45" s="45"/>
      <c r="S45" s="18"/>
    </row>
    <row r="46" spans="1:19" ht="19.5" customHeight="1" thickBot="1">
      <c r="A46" s="111">
        <v>32</v>
      </c>
      <c r="B46" s="117"/>
      <c r="C46" s="63"/>
      <c r="D46" s="64"/>
      <c r="E46" s="65"/>
      <c r="F46" s="65"/>
      <c r="G46" s="118"/>
      <c r="H46" s="18"/>
      <c r="I46" s="44"/>
      <c r="J46" s="51"/>
      <c r="K46" s="20"/>
      <c r="L46" s="51"/>
      <c r="M46" s="230"/>
      <c r="N46" s="106"/>
      <c r="O46" s="51"/>
      <c r="P46" s="104">
        <v>32</v>
      </c>
      <c r="Q46" s="109"/>
      <c r="R46" s="45"/>
      <c r="S46" s="18"/>
    </row>
    <row r="47" spans="1:19" ht="19.5" customHeight="1" thickTop="1">
      <c r="A47" s="111">
        <v>33</v>
      </c>
      <c r="B47" s="117"/>
      <c r="C47" s="63"/>
      <c r="D47" s="64"/>
      <c r="E47" s="65"/>
      <c r="F47" s="65"/>
      <c r="G47" s="118"/>
      <c r="H47" s="18"/>
      <c r="I47" s="44"/>
      <c r="J47" s="51"/>
      <c r="K47" s="20"/>
      <c r="L47" s="51"/>
      <c r="M47" s="230">
        <v>17</v>
      </c>
      <c r="N47" s="105"/>
      <c r="O47" s="51"/>
      <c r="P47" s="104">
        <v>33</v>
      </c>
      <c r="Q47" s="109"/>
      <c r="R47" s="45"/>
      <c r="S47" s="18"/>
    </row>
    <row r="48" spans="1:19" ht="19.5" customHeight="1" thickBot="1">
      <c r="A48" s="111">
        <v>34</v>
      </c>
      <c r="B48" s="117"/>
      <c r="C48" s="63"/>
      <c r="D48" s="64"/>
      <c r="E48" s="65"/>
      <c r="F48" s="65"/>
      <c r="G48" s="118"/>
      <c r="H48" s="18"/>
      <c r="I48" s="44"/>
      <c r="J48" s="51"/>
      <c r="K48" s="20"/>
      <c r="L48" s="51"/>
      <c r="M48" s="230"/>
      <c r="N48" s="106"/>
      <c r="O48" s="51"/>
      <c r="P48" s="104">
        <v>34</v>
      </c>
      <c r="Q48" s="109"/>
      <c r="R48" s="45"/>
      <c r="S48" s="18"/>
    </row>
    <row r="49" spans="1:19" ht="19.5" customHeight="1" thickTop="1">
      <c r="A49" s="111">
        <v>35</v>
      </c>
      <c r="B49" s="117"/>
      <c r="C49" s="63"/>
      <c r="D49" s="64"/>
      <c r="E49" s="65"/>
      <c r="F49" s="65"/>
      <c r="G49" s="118"/>
      <c r="H49" s="18"/>
      <c r="I49" s="44"/>
      <c r="J49" s="51"/>
      <c r="K49" s="20"/>
      <c r="L49" s="51"/>
      <c r="M49" s="230">
        <v>18</v>
      </c>
      <c r="N49" s="105"/>
      <c r="O49" s="51"/>
      <c r="P49" s="104">
        <v>35</v>
      </c>
      <c r="Q49" s="109"/>
      <c r="R49" s="45"/>
      <c r="S49" s="18"/>
    </row>
    <row r="50" spans="1:19" ht="19.5" customHeight="1" thickBot="1">
      <c r="A50" s="111">
        <v>36</v>
      </c>
      <c r="B50" s="117"/>
      <c r="C50" s="63"/>
      <c r="D50" s="64"/>
      <c r="E50" s="65"/>
      <c r="F50" s="65"/>
      <c r="G50" s="118"/>
      <c r="H50" s="18"/>
      <c r="I50" s="44"/>
      <c r="J50" s="51"/>
      <c r="K50" s="20"/>
      <c r="L50" s="51"/>
      <c r="M50" s="230"/>
      <c r="N50" s="106"/>
      <c r="O50" s="51"/>
      <c r="P50" s="104">
        <v>36</v>
      </c>
      <c r="Q50" s="109"/>
      <c r="R50" s="45"/>
      <c r="S50" s="18"/>
    </row>
    <row r="51" spans="1:19" ht="19.5" customHeight="1" thickTop="1">
      <c r="A51" s="111">
        <v>37</v>
      </c>
      <c r="B51" s="117"/>
      <c r="C51" s="63"/>
      <c r="D51" s="64"/>
      <c r="E51" s="65"/>
      <c r="F51" s="65"/>
      <c r="G51" s="118"/>
      <c r="H51" s="18"/>
      <c r="I51" s="44"/>
      <c r="J51" s="51"/>
      <c r="K51" s="20"/>
      <c r="L51" s="51"/>
      <c r="M51" s="230">
        <v>19</v>
      </c>
      <c r="N51" s="105"/>
      <c r="O51" s="51"/>
      <c r="P51" s="104">
        <v>37</v>
      </c>
      <c r="Q51" s="109"/>
      <c r="R51" s="45"/>
      <c r="S51" s="18"/>
    </row>
    <row r="52" spans="1:19" ht="19.5" customHeight="1" thickBot="1">
      <c r="A52" s="111">
        <v>38</v>
      </c>
      <c r="B52" s="117"/>
      <c r="C52" s="63"/>
      <c r="D52" s="64"/>
      <c r="E52" s="65"/>
      <c r="F52" s="65"/>
      <c r="G52" s="118"/>
      <c r="H52" s="18"/>
      <c r="I52" s="44"/>
      <c r="J52" s="51"/>
      <c r="K52" s="20"/>
      <c r="L52" s="51"/>
      <c r="M52" s="230"/>
      <c r="N52" s="106"/>
      <c r="O52" s="51"/>
      <c r="P52" s="104">
        <v>38</v>
      </c>
      <c r="Q52" s="109"/>
      <c r="R52" s="45"/>
      <c r="S52" s="18"/>
    </row>
    <row r="53" spans="1:19" ht="19.5" customHeight="1" thickTop="1">
      <c r="A53" s="111">
        <v>39</v>
      </c>
      <c r="B53" s="117"/>
      <c r="C53" s="63"/>
      <c r="D53" s="64"/>
      <c r="E53" s="65"/>
      <c r="F53" s="65"/>
      <c r="G53" s="118"/>
      <c r="H53" s="18"/>
      <c r="I53" s="44"/>
      <c r="J53" s="51"/>
      <c r="K53" s="20"/>
      <c r="L53" s="51"/>
      <c r="M53" s="230">
        <v>20</v>
      </c>
      <c r="N53" s="105"/>
      <c r="O53" s="51"/>
      <c r="P53" s="104">
        <v>39</v>
      </c>
      <c r="Q53" s="109"/>
      <c r="R53" s="45"/>
      <c r="S53" s="18"/>
    </row>
    <row r="54" spans="1:19" ht="19.5" customHeight="1" thickBot="1">
      <c r="A54" s="111">
        <v>40</v>
      </c>
      <c r="B54" s="119"/>
      <c r="C54" s="120"/>
      <c r="D54" s="121"/>
      <c r="E54" s="122"/>
      <c r="F54" s="122"/>
      <c r="G54" s="123"/>
      <c r="H54" s="18"/>
      <c r="I54" s="44"/>
      <c r="J54" s="51"/>
      <c r="K54" s="20"/>
      <c r="L54" s="51"/>
      <c r="M54" s="230"/>
      <c r="N54" s="106"/>
      <c r="O54" s="51"/>
      <c r="P54" s="104">
        <v>40</v>
      </c>
      <c r="Q54" s="110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</sheetData>
  <sheetProtection password="C6CC" sheet="1" objects="1" scenarios="1"/>
  <mergeCells count="62">
    <mergeCell ref="D6:H6"/>
    <mergeCell ref="I6:S6"/>
    <mergeCell ref="A4:B4"/>
    <mergeCell ref="A1:B2"/>
    <mergeCell ref="C1:S1"/>
    <mergeCell ref="C2:S2"/>
    <mergeCell ref="B5:C5"/>
    <mergeCell ref="L5:M5"/>
    <mergeCell ref="I7:R8"/>
    <mergeCell ref="I9:R9"/>
    <mergeCell ref="D7:H10"/>
    <mergeCell ref="H15:H16"/>
    <mergeCell ref="I15:I16"/>
    <mergeCell ref="I11:M11"/>
    <mergeCell ref="M15:M16"/>
    <mergeCell ref="A12:D13"/>
    <mergeCell ref="I13:L14"/>
    <mergeCell ref="M13:O14"/>
    <mergeCell ref="K15:K16"/>
    <mergeCell ref="J15:J16"/>
    <mergeCell ref="M29:M30"/>
    <mergeCell ref="M31:M32"/>
    <mergeCell ref="M33:M34"/>
    <mergeCell ref="M19:M20"/>
    <mergeCell ref="M21:M22"/>
    <mergeCell ref="M23:M24"/>
    <mergeCell ref="M25:M26"/>
    <mergeCell ref="M27:M28"/>
    <mergeCell ref="M35:M36"/>
    <mergeCell ref="M37:M38"/>
    <mergeCell ref="M39:M40"/>
    <mergeCell ref="M41:M42"/>
    <mergeCell ref="M43:M44"/>
    <mergeCell ref="M45:M46"/>
    <mergeCell ref="M47:M48"/>
    <mergeCell ref="M49:M50"/>
    <mergeCell ref="M51:M52"/>
    <mergeCell ref="M53:M54"/>
    <mergeCell ref="J29:J30"/>
    <mergeCell ref="K29:K30"/>
    <mergeCell ref="J23:J24"/>
    <mergeCell ref="K23:K24"/>
    <mergeCell ref="J25:J26"/>
    <mergeCell ref="K25:K26"/>
    <mergeCell ref="J27:J28"/>
    <mergeCell ref="K27:K28"/>
    <mergeCell ref="M17:M18"/>
    <mergeCell ref="N11:R11"/>
    <mergeCell ref="I25:I26"/>
    <mergeCell ref="I27:I28"/>
    <mergeCell ref="P13:R14"/>
    <mergeCell ref="J17:J18"/>
    <mergeCell ref="K17:K18"/>
    <mergeCell ref="J19:J20"/>
    <mergeCell ref="K19:K20"/>
    <mergeCell ref="J21:J22"/>
    <mergeCell ref="K21:K22"/>
    <mergeCell ref="I29:I30"/>
    <mergeCell ref="I17:I18"/>
    <mergeCell ref="I19:I20"/>
    <mergeCell ref="I21:I22"/>
    <mergeCell ref="I23:I24"/>
  </mergeCells>
  <phoneticPr fontId="2"/>
  <conditionalFormatting sqref="N28">
    <cfRule type="expression" dxfId="5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47"/>
  <sheetViews>
    <sheetView zoomScaleNormal="100" zoomScaleSheetLayoutView="100" workbookViewId="0">
      <selection activeCell="H7" sqref="H7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9.25" hidden="1" customWidth="1"/>
    <col min="12" max="12" width="12.75" hidden="1" customWidth="1"/>
    <col min="13" max="13" width="9.5" hidden="1" customWidth="1"/>
    <col min="14" max="14" width="11" hidden="1" customWidth="1"/>
    <col min="18" max="18" width="10.625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8.25" hidden="1" customWidth="1"/>
    <col min="29" max="29" width="9.75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86" t="s">
        <v>250</v>
      </c>
      <c r="B1" s="286"/>
      <c r="C1" s="286"/>
      <c r="D1" s="286"/>
      <c r="E1" s="286"/>
      <c r="F1" s="286"/>
      <c r="G1" s="286"/>
      <c r="H1" s="286"/>
      <c r="I1" s="286"/>
      <c r="J1" s="2"/>
      <c r="K1" s="2"/>
      <c r="L1" s="2"/>
      <c r="M1" s="2"/>
      <c r="N1" s="2"/>
      <c r="O1" s="276">
        <f>入力男子!L5</f>
        <v>0</v>
      </c>
      <c r="P1" s="25"/>
      <c r="Q1" s="275">
        <f>入力男子!B5</f>
        <v>0</v>
      </c>
      <c r="R1" s="275"/>
      <c r="S1" s="275"/>
      <c r="T1" s="275"/>
      <c r="U1" s="275"/>
      <c r="X1" s="2"/>
      <c r="Y1" s="2"/>
      <c r="Z1" s="276">
        <f>入力男子!L5</f>
        <v>0</v>
      </c>
      <c r="AA1" s="43"/>
      <c r="AB1" s="275">
        <f>入力男子!B5</f>
        <v>0</v>
      </c>
      <c r="AC1" s="275"/>
      <c r="AD1" s="275"/>
      <c r="AE1" s="275"/>
      <c r="AF1" s="275"/>
    </row>
    <row r="2" spans="1:32" s="3" customFormat="1" ht="15.75" customHeight="1">
      <c r="A2" s="4"/>
      <c r="K2" s="82"/>
      <c r="L2" s="83"/>
      <c r="M2" s="83"/>
      <c r="O2" s="276"/>
      <c r="P2" s="25"/>
      <c r="Q2" s="275"/>
      <c r="R2" s="275"/>
      <c r="S2" s="275"/>
      <c r="T2" s="275"/>
      <c r="U2" s="275"/>
      <c r="Y2" s="84"/>
      <c r="Z2" s="276"/>
      <c r="AB2" s="275"/>
      <c r="AC2" s="275"/>
      <c r="AD2" s="275"/>
      <c r="AE2" s="275"/>
      <c r="AF2" s="275"/>
    </row>
    <row r="3" spans="1:32" s="3" customFormat="1" ht="15.75" customHeight="1">
      <c r="A3" s="287" t="s">
        <v>9</v>
      </c>
      <c r="B3" s="287"/>
      <c r="C3" s="287"/>
      <c r="I3" s="24"/>
      <c r="J3" s="13"/>
      <c r="K3" s="13"/>
      <c r="L3" s="13"/>
      <c r="M3" s="13"/>
      <c r="N3" s="13"/>
      <c r="O3" s="42" t="s">
        <v>8</v>
      </c>
      <c r="W3" s="24"/>
      <c r="X3" s="13"/>
      <c r="Y3" s="13"/>
      <c r="Z3" s="42" t="s">
        <v>7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13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41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77" t="s">
        <v>17</v>
      </c>
      <c r="B6" s="273">
        <f>入力男子!B9</f>
        <v>0</v>
      </c>
      <c r="C6" s="264">
        <f>入力男子!C9</f>
        <v>0</v>
      </c>
      <c r="D6" s="280"/>
      <c r="E6" s="281"/>
      <c r="F6" s="281"/>
      <c r="G6" s="282"/>
      <c r="I6" s="24"/>
      <c r="J6" s="277">
        <v>1</v>
      </c>
      <c r="K6" s="68">
        <f>($O$1-200)*100+J6</f>
        <v>-19999</v>
      </c>
      <c r="L6" s="81" t="e">
        <f>CONCATENATE(O6," ・ ",O7)</f>
        <v>#N/A</v>
      </c>
      <c r="M6" s="80" t="e">
        <f>VLOOKUP($O$1,学校,3,FALSE)</f>
        <v>#N/A</v>
      </c>
      <c r="N6" s="66">
        <f>K6*10+1</f>
        <v>-199989</v>
      </c>
      <c r="O6" s="31" t="e">
        <f>VLOOKUP(入力男子!N15,男子,2,FALSE)</f>
        <v>#N/A</v>
      </c>
      <c r="P6" s="32" t="e">
        <f>VLOOKUP(入力男子!N15,男子,3,FALSE)</f>
        <v>#N/A</v>
      </c>
      <c r="Q6" s="26" t="e">
        <f>VLOOKUP(入力男子!N15,男子,4,FALSE)</f>
        <v>#N/A</v>
      </c>
      <c r="R6" s="278" t="e">
        <f>VLOOKUP($O$1,学校,3,FALSE)</f>
        <v>#N/A</v>
      </c>
      <c r="S6" s="11" t="e">
        <f>VLOOKUP(入力男子!N15,男子,5,FALSE)</f>
        <v>#N/A</v>
      </c>
      <c r="T6" s="11" t="e">
        <f>VLOOKUP(入力男子!N15,男子,6,FALSE)</f>
        <v>#N/A</v>
      </c>
      <c r="U6" s="12" t="e">
        <f>VLOOKUP(入力男子!N15,男子,7,FALSE)</f>
        <v>#N/A</v>
      </c>
      <c r="W6" s="24"/>
      <c r="X6" s="6">
        <v>1</v>
      </c>
      <c r="Y6" s="67">
        <f>($Z$1-200)*100+X6</f>
        <v>-19999</v>
      </c>
      <c r="Z6" s="35" t="e">
        <f>VLOOKUP(入力男子!Q15,男子,2,FALSE)</f>
        <v>#N/A</v>
      </c>
      <c r="AA6" s="36" t="e">
        <f>VLOOKUP(入力男子!Q15,男子,3,FALSE)</f>
        <v>#N/A</v>
      </c>
      <c r="AB6" s="7" t="e">
        <f>VLOOKUP(入力男子!Q15,男子,4,FALSE)</f>
        <v>#N/A</v>
      </c>
      <c r="AC6" s="85" t="e">
        <f>VLOOKUP($Z$1,学校,3,FALSE)</f>
        <v>#N/A</v>
      </c>
      <c r="AD6" s="5" t="e">
        <f>VLOOKUP(入力男子!Q15,男子,5,FALSE)</f>
        <v>#N/A</v>
      </c>
      <c r="AE6" s="5" t="e">
        <f>VLOOKUP(入力男子!Q15,男子,6,FALSE)</f>
        <v>#N/A</v>
      </c>
      <c r="AF6" s="8" t="e">
        <f>VLOOKUP(入力男子!Q15,男子,7,FALSE)</f>
        <v>#N/A</v>
      </c>
    </row>
    <row r="7" spans="1:32" s="3" customFormat="1" ht="15.75" customHeight="1" thickBot="1">
      <c r="A7" s="277"/>
      <c r="B7" s="274"/>
      <c r="C7" s="265"/>
      <c r="D7" s="283"/>
      <c r="E7" s="284"/>
      <c r="F7" s="284"/>
      <c r="G7" s="285"/>
      <c r="I7" s="24"/>
      <c r="J7" s="277"/>
      <c r="K7" s="68"/>
      <c r="L7" s="80"/>
      <c r="M7" s="80"/>
      <c r="N7" s="66">
        <f>K6*10+2</f>
        <v>-199988</v>
      </c>
      <c r="O7" s="33" t="e">
        <f>VLOOKUP(入力男子!N16,男子,2,FALSE)</f>
        <v>#N/A</v>
      </c>
      <c r="P7" s="34" t="e">
        <f>VLOOKUP(入力男子!N16,男子,3,FALSE)</f>
        <v>#N/A</v>
      </c>
      <c r="Q7" s="27" t="e">
        <f>VLOOKUP(入力男子!N16,男子,4,FALSE)</f>
        <v>#N/A</v>
      </c>
      <c r="R7" s="279"/>
      <c r="S7" s="9" t="e">
        <f>VLOOKUP(入力男子!N16,男子,5,FALSE)</f>
        <v>#N/A</v>
      </c>
      <c r="T7" s="9" t="e">
        <f>VLOOKUP(入力男子!N16,男子,6,FALSE)</f>
        <v>#N/A</v>
      </c>
      <c r="U7" s="10" t="e">
        <f>VLOOKUP(入力男子!N16,男子,7,FALSE)</f>
        <v>#N/A</v>
      </c>
      <c r="W7" s="24"/>
      <c r="X7" s="6">
        <v>2</v>
      </c>
      <c r="Y7" s="67">
        <f t="shared" ref="Y7:Y45" si="0">($Z$1-200)*100+X7</f>
        <v>-19998</v>
      </c>
      <c r="Z7" s="35" t="e">
        <f>VLOOKUP(入力男子!Q16,男子,2,FALSE)</f>
        <v>#N/A</v>
      </c>
      <c r="AA7" s="36" t="e">
        <f>VLOOKUP(入力男子!Q16,男子,3,FALSE)</f>
        <v>#N/A</v>
      </c>
      <c r="AB7" s="7" t="e">
        <f>VLOOKUP(入力男子!Q16,男子,4,FALSE)</f>
        <v>#N/A</v>
      </c>
      <c r="AC7" s="85" t="e">
        <f t="shared" ref="AC7:AC45" si="1">VLOOKUP($Z$1,学校,3,FALSE)</f>
        <v>#N/A</v>
      </c>
      <c r="AD7" s="5" t="e">
        <f>VLOOKUP(入力男子!Q16,男子,5,FALSE)</f>
        <v>#N/A</v>
      </c>
      <c r="AE7" s="5" t="e">
        <f>VLOOKUP(入力男子!Q16,男子,6,FALSE)</f>
        <v>#N/A</v>
      </c>
      <c r="AF7" s="8" t="e">
        <f>VLOOKUP(入力男子!Q16,男子,7,FALSE)</f>
        <v>#N/A</v>
      </c>
    </row>
    <row r="8" spans="1:32" s="3" customFormat="1" ht="15.75" customHeight="1">
      <c r="A8" s="272" t="s">
        <v>6</v>
      </c>
      <c r="B8" s="273" t="e">
        <f>VLOOKUP(入力男子!K15,男子,2,FALSE)</f>
        <v>#N/A</v>
      </c>
      <c r="C8" s="264" t="e">
        <f>VLOOKUP(入力男子!K15,男子,3,FALSE)</f>
        <v>#N/A</v>
      </c>
      <c r="D8" s="266" t="e">
        <f>VLOOKUP(入力男子!K15,男子,4,FALSE)</f>
        <v>#N/A</v>
      </c>
      <c r="E8" s="268" t="e">
        <f>VLOOKUP(入力男子!K15,男子,5,FALSE)</f>
        <v>#N/A</v>
      </c>
      <c r="F8" s="268" t="e">
        <f>VLOOKUP(入力男子!K15,男子,6,FALSE)</f>
        <v>#N/A</v>
      </c>
      <c r="G8" s="270" t="e">
        <f>VLOOKUP(入力男子!K15,男子,7,FALSE)</f>
        <v>#N/A</v>
      </c>
      <c r="I8" s="24"/>
      <c r="J8" s="277">
        <v>2</v>
      </c>
      <c r="K8" s="68">
        <f>($O$1-200)*100+J8</f>
        <v>-19998</v>
      </c>
      <c r="L8" s="81" t="e">
        <f>CONCATENATE(O8," ・ ",O9)</f>
        <v>#N/A</v>
      </c>
      <c r="M8" s="80" t="e">
        <f>VLOOKUP($O$1,学校,3,FALSE)</f>
        <v>#N/A</v>
      </c>
      <c r="N8" s="66">
        <f>K8*10+1</f>
        <v>-199979</v>
      </c>
      <c r="O8" s="31" t="e">
        <f>VLOOKUP(入力男子!N17,男子,2,FALSE)</f>
        <v>#N/A</v>
      </c>
      <c r="P8" s="32" t="e">
        <f>VLOOKUP(入力男子!N17,男子,3,FALSE)</f>
        <v>#N/A</v>
      </c>
      <c r="Q8" s="26" t="e">
        <f>VLOOKUP(入力男子!N17,男子,4,FALSE)</f>
        <v>#N/A</v>
      </c>
      <c r="R8" s="278" t="e">
        <f>VLOOKUP($O$1,学校,3,FALSE)</f>
        <v>#N/A</v>
      </c>
      <c r="S8" s="11" t="e">
        <f>VLOOKUP(入力男子!N17,男子,5,FALSE)</f>
        <v>#N/A</v>
      </c>
      <c r="T8" s="11" t="e">
        <f>VLOOKUP(入力男子!N17,男子,6,FALSE)</f>
        <v>#N/A</v>
      </c>
      <c r="U8" s="12" t="e">
        <f>VLOOKUP(入力男子!N17,男子,7,FALSE)</f>
        <v>#N/A</v>
      </c>
      <c r="W8" s="24"/>
      <c r="X8" s="6">
        <v>3</v>
      </c>
      <c r="Y8" s="67">
        <f t="shared" si="0"/>
        <v>-19997</v>
      </c>
      <c r="Z8" s="35" t="e">
        <f>VLOOKUP(入力男子!Q17,男子,2,FALSE)</f>
        <v>#N/A</v>
      </c>
      <c r="AA8" s="36" t="e">
        <f>VLOOKUP(入力男子!Q17,男子,3,FALSE)</f>
        <v>#N/A</v>
      </c>
      <c r="AB8" s="7" t="e">
        <f>VLOOKUP(入力男子!Q17,男子,4,FALSE)</f>
        <v>#N/A</v>
      </c>
      <c r="AC8" s="85" t="e">
        <f t="shared" si="1"/>
        <v>#N/A</v>
      </c>
      <c r="AD8" s="5" t="e">
        <f>VLOOKUP(入力男子!Q17,男子,5,FALSE)</f>
        <v>#N/A</v>
      </c>
      <c r="AE8" s="5" t="e">
        <f>VLOOKUP(入力男子!Q17,男子,6,FALSE)</f>
        <v>#N/A</v>
      </c>
      <c r="AF8" s="8" t="e">
        <f>VLOOKUP(入力男子!Q17,男子,7,FALSE)</f>
        <v>#N/A</v>
      </c>
    </row>
    <row r="9" spans="1:32" s="3" customFormat="1" ht="15.75" customHeight="1" thickBot="1">
      <c r="A9" s="272"/>
      <c r="B9" s="274"/>
      <c r="C9" s="265"/>
      <c r="D9" s="267"/>
      <c r="E9" s="269"/>
      <c r="F9" s="269"/>
      <c r="G9" s="271"/>
      <c r="I9" s="24"/>
      <c r="J9" s="277"/>
      <c r="K9" s="68"/>
      <c r="L9" s="80"/>
      <c r="M9" s="80"/>
      <c r="N9" s="66">
        <f>K8*10+2</f>
        <v>-199978</v>
      </c>
      <c r="O9" s="33" t="e">
        <f>VLOOKUP(入力男子!N18,男子,2,FALSE)</f>
        <v>#N/A</v>
      </c>
      <c r="P9" s="34" t="e">
        <f>VLOOKUP(入力男子!N18,男子,3,FALSE)</f>
        <v>#N/A</v>
      </c>
      <c r="Q9" s="27" t="e">
        <f>VLOOKUP(入力男子!N18,男子,4,FALSE)</f>
        <v>#N/A</v>
      </c>
      <c r="R9" s="279"/>
      <c r="S9" s="9" t="e">
        <f>VLOOKUP(入力男子!N18,男子,5,FALSE)</f>
        <v>#N/A</v>
      </c>
      <c r="T9" s="9" t="e">
        <f>VLOOKUP(入力男子!N18,男子,6,FALSE)</f>
        <v>#N/A</v>
      </c>
      <c r="U9" s="10" t="e">
        <f>VLOOKUP(入力男子!N18,男子,7,FALSE)</f>
        <v>#N/A</v>
      </c>
      <c r="W9" s="24"/>
      <c r="X9" s="6">
        <v>4</v>
      </c>
      <c r="Y9" s="67">
        <f t="shared" si="0"/>
        <v>-19996</v>
      </c>
      <c r="Z9" s="35" t="e">
        <f>VLOOKUP(入力男子!Q18,男子,2,FALSE)</f>
        <v>#N/A</v>
      </c>
      <c r="AA9" s="36" t="e">
        <f>VLOOKUP(入力男子!Q18,男子,3,FALSE)</f>
        <v>#N/A</v>
      </c>
      <c r="AB9" s="7" t="e">
        <f>VLOOKUP(入力男子!Q18,男子,4,FALSE)</f>
        <v>#N/A</v>
      </c>
      <c r="AC9" s="85" t="e">
        <f t="shared" si="1"/>
        <v>#N/A</v>
      </c>
      <c r="AD9" s="5" t="e">
        <f>VLOOKUP(入力男子!Q18,男子,5,FALSE)</f>
        <v>#N/A</v>
      </c>
      <c r="AE9" s="5" t="e">
        <f>VLOOKUP(入力男子!Q18,男子,6,FALSE)</f>
        <v>#N/A</v>
      </c>
      <c r="AF9" s="8" t="e">
        <f>VLOOKUP(入力男子!Q18,男子,7,FALSE)</f>
        <v>#N/A</v>
      </c>
    </row>
    <row r="10" spans="1:32" s="3" customFormat="1" ht="15.75" customHeight="1">
      <c r="A10" s="272">
        <v>2</v>
      </c>
      <c r="B10" s="273" t="e">
        <f>VLOOKUP(入力男子!K17,男子,2,FALSE)</f>
        <v>#N/A</v>
      </c>
      <c r="C10" s="264" t="e">
        <f>VLOOKUP(入力男子!K17,男子,3,FALSE)</f>
        <v>#N/A</v>
      </c>
      <c r="D10" s="266" t="e">
        <f>VLOOKUP(入力男子!K17,男子,4,FALSE)</f>
        <v>#N/A</v>
      </c>
      <c r="E10" s="268" t="e">
        <f>VLOOKUP(入力男子!K17,男子,5,FALSE)</f>
        <v>#N/A</v>
      </c>
      <c r="F10" s="268" t="e">
        <f>VLOOKUP(入力男子!K17,男子,6,FALSE)</f>
        <v>#N/A</v>
      </c>
      <c r="G10" s="270" t="e">
        <f>VLOOKUP(入力男子!K17,男子,7,FALSE)</f>
        <v>#N/A</v>
      </c>
      <c r="I10" s="24"/>
      <c r="J10" s="277">
        <v>3</v>
      </c>
      <c r="K10" s="68">
        <f>($O$1-200)*100+J10</f>
        <v>-19997</v>
      </c>
      <c r="L10" s="81" t="e">
        <f>CONCATENATE(O10," ・ ",O11)</f>
        <v>#N/A</v>
      </c>
      <c r="M10" s="80" t="e">
        <f>VLOOKUP($O$1,学校,3,FALSE)</f>
        <v>#N/A</v>
      </c>
      <c r="N10" s="66">
        <f>K10*10+1</f>
        <v>-199969</v>
      </c>
      <c r="O10" s="31" t="e">
        <f>VLOOKUP(入力男子!N19,男子,2,FALSE)</f>
        <v>#N/A</v>
      </c>
      <c r="P10" s="32" t="e">
        <f>VLOOKUP(入力男子!N19,男子,3,FALSE)</f>
        <v>#N/A</v>
      </c>
      <c r="Q10" s="26" t="e">
        <f>VLOOKUP(入力男子!N19,男子,4,FALSE)</f>
        <v>#N/A</v>
      </c>
      <c r="R10" s="278" t="e">
        <f>VLOOKUP($O$1,学校,3,FALSE)</f>
        <v>#N/A</v>
      </c>
      <c r="S10" s="11" t="e">
        <f>VLOOKUP(入力男子!N19,男子,5,FALSE)</f>
        <v>#N/A</v>
      </c>
      <c r="T10" s="11" t="e">
        <f>VLOOKUP(入力男子!N19,男子,6,FALSE)</f>
        <v>#N/A</v>
      </c>
      <c r="U10" s="12" t="e">
        <f>VLOOKUP(入力男子!N19,男子,7,FALSE)</f>
        <v>#N/A</v>
      </c>
      <c r="W10" s="24"/>
      <c r="X10" s="6">
        <v>5</v>
      </c>
      <c r="Y10" s="67">
        <f t="shared" si="0"/>
        <v>-19995</v>
      </c>
      <c r="Z10" s="35" t="e">
        <f>VLOOKUP(入力男子!Q19,男子,2,FALSE)</f>
        <v>#N/A</v>
      </c>
      <c r="AA10" s="36" t="e">
        <f>VLOOKUP(入力男子!Q19,男子,3,FALSE)</f>
        <v>#N/A</v>
      </c>
      <c r="AB10" s="7" t="e">
        <f>VLOOKUP(入力男子!Q19,男子,4,FALSE)</f>
        <v>#N/A</v>
      </c>
      <c r="AC10" s="85" t="e">
        <f t="shared" si="1"/>
        <v>#N/A</v>
      </c>
      <c r="AD10" s="5" t="e">
        <f>VLOOKUP(入力男子!Q19,男子,5,FALSE)</f>
        <v>#N/A</v>
      </c>
      <c r="AE10" s="5" t="e">
        <f>VLOOKUP(入力男子!Q19,男子,6,FALSE)</f>
        <v>#N/A</v>
      </c>
      <c r="AF10" s="8" t="e">
        <f>VLOOKUP(入力男子!Q19,男子,7,FALSE)</f>
        <v>#N/A</v>
      </c>
    </row>
    <row r="11" spans="1:32" s="3" customFormat="1" ht="15.75" customHeight="1" thickBot="1">
      <c r="A11" s="272"/>
      <c r="B11" s="274"/>
      <c r="C11" s="265"/>
      <c r="D11" s="267"/>
      <c r="E11" s="269"/>
      <c r="F11" s="269"/>
      <c r="G11" s="271"/>
      <c r="I11" s="24"/>
      <c r="J11" s="277"/>
      <c r="K11" s="68"/>
      <c r="L11" s="80"/>
      <c r="M11" s="80"/>
      <c r="N11" s="66">
        <f>K10*10+2</f>
        <v>-199968</v>
      </c>
      <c r="O11" s="33" t="e">
        <f>VLOOKUP(入力男子!N20,男子,2,FALSE)</f>
        <v>#N/A</v>
      </c>
      <c r="P11" s="34" t="e">
        <f>VLOOKUP(入力男子!N20,男子,3,FALSE)</f>
        <v>#N/A</v>
      </c>
      <c r="Q11" s="27" t="e">
        <f>VLOOKUP(入力男子!N20,男子,4,FALSE)</f>
        <v>#N/A</v>
      </c>
      <c r="R11" s="279"/>
      <c r="S11" s="9" t="e">
        <f>VLOOKUP(入力男子!N20,男子,5,FALSE)</f>
        <v>#N/A</v>
      </c>
      <c r="T11" s="9" t="e">
        <f>VLOOKUP(入力男子!N20,男子,6,FALSE)</f>
        <v>#N/A</v>
      </c>
      <c r="U11" s="10" t="e">
        <f>VLOOKUP(入力男子!N20,男子,7,FALSE)</f>
        <v>#N/A</v>
      </c>
      <c r="W11" s="24"/>
      <c r="X11" s="6">
        <v>6</v>
      </c>
      <c r="Y11" s="67">
        <f t="shared" si="0"/>
        <v>-19994</v>
      </c>
      <c r="Z11" s="35" t="e">
        <f>VLOOKUP(入力男子!Q20,男子,2,FALSE)</f>
        <v>#N/A</v>
      </c>
      <c r="AA11" s="36" t="e">
        <f>VLOOKUP(入力男子!Q20,男子,3,FALSE)</f>
        <v>#N/A</v>
      </c>
      <c r="AB11" s="7" t="e">
        <f>VLOOKUP(入力男子!Q20,男子,4,FALSE)</f>
        <v>#N/A</v>
      </c>
      <c r="AC11" s="85" t="e">
        <f t="shared" si="1"/>
        <v>#N/A</v>
      </c>
      <c r="AD11" s="5" t="e">
        <f>VLOOKUP(入力男子!Q20,男子,5,FALSE)</f>
        <v>#N/A</v>
      </c>
      <c r="AE11" s="5" t="e">
        <f>VLOOKUP(入力男子!Q20,男子,6,FALSE)</f>
        <v>#N/A</v>
      </c>
      <c r="AF11" s="8" t="e">
        <f>VLOOKUP(入力男子!Q20,男子,7,FALSE)</f>
        <v>#N/A</v>
      </c>
    </row>
    <row r="12" spans="1:32" s="3" customFormat="1" ht="15.75" customHeight="1">
      <c r="A12" s="272">
        <v>3</v>
      </c>
      <c r="B12" s="273" t="e">
        <f>VLOOKUP(入力男子!K19,男子,2,FALSE)</f>
        <v>#N/A</v>
      </c>
      <c r="C12" s="264" t="e">
        <f>VLOOKUP(入力男子!K19,男子,3,FALSE)</f>
        <v>#N/A</v>
      </c>
      <c r="D12" s="266" t="e">
        <f>VLOOKUP(入力男子!K19,男子,4,FALSE)</f>
        <v>#N/A</v>
      </c>
      <c r="E12" s="268" t="e">
        <f>VLOOKUP(入力男子!K19,男子,5,FALSE)</f>
        <v>#N/A</v>
      </c>
      <c r="F12" s="268" t="e">
        <f>VLOOKUP(入力男子!K19,男子,6,FALSE)</f>
        <v>#N/A</v>
      </c>
      <c r="G12" s="270" t="e">
        <f>VLOOKUP(入力男子!K19,男子,7,FALSE)</f>
        <v>#N/A</v>
      </c>
      <c r="I12" s="24"/>
      <c r="J12" s="277">
        <v>4</v>
      </c>
      <c r="K12" s="68">
        <f>($O$1-200)*100+J12</f>
        <v>-19996</v>
      </c>
      <c r="L12" s="81" t="e">
        <f>CONCATENATE(O12," ・ ",O13)</f>
        <v>#N/A</v>
      </c>
      <c r="M12" s="80" t="e">
        <f>VLOOKUP($O$1,学校,3,FALSE)</f>
        <v>#N/A</v>
      </c>
      <c r="N12" s="66">
        <f>K12*10+1</f>
        <v>-199959</v>
      </c>
      <c r="O12" s="31" t="e">
        <f>VLOOKUP(入力男子!N21,男子,2,FALSE)</f>
        <v>#N/A</v>
      </c>
      <c r="P12" s="32" t="e">
        <f>VLOOKUP(入力男子!N21,男子,3,FALSE)</f>
        <v>#N/A</v>
      </c>
      <c r="Q12" s="26" t="e">
        <f>VLOOKUP(入力男子!N21,男子,4,FALSE)</f>
        <v>#N/A</v>
      </c>
      <c r="R12" s="278" t="e">
        <f>VLOOKUP($O$1,学校,3,FALSE)</f>
        <v>#N/A</v>
      </c>
      <c r="S12" s="11" t="e">
        <f>VLOOKUP(入力男子!N21,男子,5,FALSE)</f>
        <v>#N/A</v>
      </c>
      <c r="T12" s="11" t="e">
        <f>VLOOKUP(入力男子!N21,男子,6,FALSE)</f>
        <v>#N/A</v>
      </c>
      <c r="U12" s="12" t="e">
        <f>VLOOKUP(入力男子!N21,男子,7,FALSE)</f>
        <v>#N/A</v>
      </c>
      <c r="W12" s="24"/>
      <c r="X12" s="6">
        <v>7</v>
      </c>
      <c r="Y12" s="67">
        <f t="shared" si="0"/>
        <v>-19993</v>
      </c>
      <c r="Z12" s="35" t="e">
        <f>VLOOKUP(入力男子!Q21,男子,2,FALSE)</f>
        <v>#N/A</v>
      </c>
      <c r="AA12" s="36" t="e">
        <f>VLOOKUP(入力男子!Q21,男子,3,FALSE)</f>
        <v>#N/A</v>
      </c>
      <c r="AB12" s="7" t="e">
        <f>VLOOKUP(入力男子!Q21,男子,4,FALSE)</f>
        <v>#N/A</v>
      </c>
      <c r="AC12" s="85" t="e">
        <f t="shared" si="1"/>
        <v>#N/A</v>
      </c>
      <c r="AD12" s="5" t="e">
        <f>VLOOKUP(入力男子!Q21,男子,5,FALSE)</f>
        <v>#N/A</v>
      </c>
      <c r="AE12" s="5" t="e">
        <f>VLOOKUP(入力男子!Q21,男子,6,FALSE)</f>
        <v>#N/A</v>
      </c>
      <c r="AF12" s="8" t="e">
        <f>VLOOKUP(入力男子!Q21,男子,7,FALSE)</f>
        <v>#N/A</v>
      </c>
    </row>
    <row r="13" spans="1:32" s="3" customFormat="1" ht="15.75" customHeight="1" thickBot="1">
      <c r="A13" s="272"/>
      <c r="B13" s="274"/>
      <c r="C13" s="265"/>
      <c r="D13" s="267"/>
      <c r="E13" s="269"/>
      <c r="F13" s="269"/>
      <c r="G13" s="271"/>
      <c r="I13" s="24"/>
      <c r="J13" s="277"/>
      <c r="K13" s="68"/>
      <c r="L13" s="80"/>
      <c r="M13" s="80"/>
      <c r="N13" s="66">
        <f>K12*10+2</f>
        <v>-199958</v>
      </c>
      <c r="O13" s="33" t="e">
        <f>VLOOKUP(入力男子!N22,男子,2,FALSE)</f>
        <v>#N/A</v>
      </c>
      <c r="P13" s="34" t="e">
        <f>VLOOKUP(入力男子!N22,男子,3,FALSE)</f>
        <v>#N/A</v>
      </c>
      <c r="Q13" s="27" t="e">
        <f>VLOOKUP(入力男子!N22,男子,4,FALSE)</f>
        <v>#N/A</v>
      </c>
      <c r="R13" s="279"/>
      <c r="S13" s="9" t="e">
        <f>VLOOKUP(入力男子!N22,男子,5,FALSE)</f>
        <v>#N/A</v>
      </c>
      <c r="T13" s="9" t="e">
        <f>VLOOKUP(入力男子!N22,男子,6,FALSE)</f>
        <v>#N/A</v>
      </c>
      <c r="U13" s="10" t="e">
        <f>VLOOKUP(入力男子!N22,男子,7,FALSE)</f>
        <v>#N/A</v>
      </c>
      <c r="W13" s="24"/>
      <c r="X13" s="6">
        <v>8</v>
      </c>
      <c r="Y13" s="67">
        <f t="shared" si="0"/>
        <v>-19992</v>
      </c>
      <c r="Z13" s="35" t="e">
        <f>VLOOKUP(入力男子!Q22,男子,2,FALSE)</f>
        <v>#N/A</v>
      </c>
      <c r="AA13" s="36" t="e">
        <f>VLOOKUP(入力男子!Q22,男子,3,FALSE)</f>
        <v>#N/A</v>
      </c>
      <c r="AB13" s="7" t="e">
        <f>VLOOKUP(入力男子!Q22,男子,4,FALSE)</f>
        <v>#N/A</v>
      </c>
      <c r="AC13" s="85" t="e">
        <f t="shared" si="1"/>
        <v>#N/A</v>
      </c>
      <c r="AD13" s="5" t="e">
        <f>VLOOKUP(入力男子!Q22,男子,5,FALSE)</f>
        <v>#N/A</v>
      </c>
      <c r="AE13" s="5" t="e">
        <f>VLOOKUP(入力男子!Q22,男子,6,FALSE)</f>
        <v>#N/A</v>
      </c>
      <c r="AF13" s="8" t="e">
        <f>VLOOKUP(入力男子!Q22,男子,7,FALSE)</f>
        <v>#N/A</v>
      </c>
    </row>
    <row r="14" spans="1:32" s="3" customFormat="1" ht="15.75" customHeight="1">
      <c r="A14" s="272">
        <v>4</v>
      </c>
      <c r="B14" s="273" t="e">
        <f>VLOOKUP(入力男子!K21,男子,2,FALSE)</f>
        <v>#N/A</v>
      </c>
      <c r="C14" s="264" t="e">
        <f>VLOOKUP(入力男子!K21,男子,3,FALSE)</f>
        <v>#N/A</v>
      </c>
      <c r="D14" s="266" t="e">
        <f>VLOOKUP(入力男子!K21,男子,4,FALSE)</f>
        <v>#N/A</v>
      </c>
      <c r="E14" s="268" t="e">
        <f>VLOOKUP(入力男子!K21,男子,5,FALSE)</f>
        <v>#N/A</v>
      </c>
      <c r="F14" s="268" t="e">
        <f>VLOOKUP(入力男子!K21,男子,6,FALSE)</f>
        <v>#N/A</v>
      </c>
      <c r="G14" s="270" t="e">
        <f>VLOOKUP(入力男子!K21,男子,7,FALSE)</f>
        <v>#N/A</v>
      </c>
      <c r="I14" s="24"/>
      <c r="J14" s="277">
        <v>5</v>
      </c>
      <c r="K14" s="68">
        <f>($O$1-200)*100+J14</f>
        <v>-19995</v>
      </c>
      <c r="L14" s="81" t="e">
        <f>CONCATENATE(O14," ・ ",O15)</f>
        <v>#N/A</v>
      </c>
      <c r="M14" s="80" t="e">
        <f>VLOOKUP($O$1,学校,3,FALSE)</f>
        <v>#N/A</v>
      </c>
      <c r="N14" s="66">
        <f>K14*10+1</f>
        <v>-199949</v>
      </c>
      <c r="O14" s="31" t="e">
        <f>VLOOKUP(入力男子!N23,男子,2,FALSE)</f>
        <v>#N/A</v>
      </c>
      <c r="P14" s="32" t="e">
        <f>VLOOKUP(入力男子!N23,男子,3,FALSE)</f>
        <v>#N/A</v>
      </c>
      <c r="Q14" s="26" t="e">
        <f>VLOOKUP(入力男子!N23,男子,4,FALSE)</f>
        <v>#N/A</v>
      </c>
      <c r="R14" s="278" t="e">
        <f>VLOOKUP($O$1,学校,3,FALSE)</f>
        <v>#N/A</v>
      </c>
      <c r="S14" s="11" t="e">
        <f>VLOOKUP(入力男子!N23,男子,5,FALSE)</f>
        <v>#N/A</v>
      </c>
      <c r="T14" s="11" t="e">
        <f>VLOOKUP(入力男子!N23,男子,6,FALSE)</f>
        <v>#N/A</v>
      </c>
      <c r="U14" s="12" t="e">
        <f>VLOOKUP(入力男子!N23,男子,7,FALSE)</f>
        <v>#N/A</v>
      </c>
      <c r="W14" s="24"/>
      <c r="X14" s="6">
        <v>9</v>
      </c>
      <c r="Y14" s="67">
        <f t="shared" si="0"/>
        <v>-19991</v>
      </c>
      <c r="Z14" s="35" t="e">
        <f>VLOOKUP(入力男子!Q23,男子,2,FALSE)</f>
        <v>#N/A</v>
      </c>
      <c r="AA14" s="36" t="e">
        <f>VLOOKUP(入力男子!Q23,男子,3,FALSE)</f>
        <v>#N/A</v>
      </c>
      <c r="AB14" s="7" t="e">
        <f>VLOOKUP(入力男子!Q23,男子,4,FALSE)</f>
        <v>#N/A</v>
      </c>
      <c r="AC14" s="85" t="e">
        <f t="shared" si="1"/>
        <v>#N/A</v>
      </c>
      <c r="AD14" s="5" t="e">
        <f>VLOOKUP(入力男子!Q23,男子,5,FALSE)</f>
        <v>#N/A</v>
      </c>
      <c r="AE14" s="5" t="e">
        <f>VLOOKUP(入力男子!Q23,男子,6,FALSE)</f>
        <v>#N/A</v>
      </c>
      <c r="AF14" s="8" t="e">
        <f>VLOOKUP(入力男子!Q23,男子,7,FALSE)</f>
        <v>#N/A</v>
      </c>
    </row>
    <row r="15" spans="1:32" s="3" customFormat="1" ht="15.75" customHeight="1" thickBot="1">
      <c r="A15" s="272"/>
      <c r="B15" s="274"/>
      <c r="C15" s="265"/>
      <c r="D15" s="267"/>
      <c r="E15" s="269"/>
      <c r="F15" s="269"/>
      <c r="G15" s="271"/>
      <c r="I15" s="24"/>
      <c r="J15" s="277"/>
      <c r="K15" s="68"/>
      <c r="L15" s="80"/>
      <c r="M15" s="80"/>
      <c r="N15" s="66">
        <f>K14*10+2</f>
        <v>-199948</v>
      </c>
      <c r="O15" s="33" t="e">
        <f>VLOOKUP(入力男子!N24,男子,2,FALSE)</f>
        <v>#N/A</v>
      </c>
      <c r="P15" s="34" t="e">
        <f>VLOOKUP(入力男子!N24,男子,3,FALSE)</f>
        <v>#N/A</v>
      </c>
      <c r="Q15" s="27" t="e">
        <f>VLOOKUP(入力男子!N24,男子,4,FALSE)</f>
        <v>#N/A</v>
      </c>
      <c r="R15" s="279"/>
      <c r="S15" s="9" t="e">
        <f>VLOOKUP(入力男子!N24,男子,5,FALSE)</f>
        <v>#N/A</v>
      </c>
      <c r="T15" s="9" t="e">
        <f>VLOOKUP(入力男子!N24,男子,6,FALSE)</f>
        <v>#N/A</v>
      </c>
      <c r="U15" s="10" t="e">
        <f>VLOOKUP(入力男子!N24,男子,7,FALSE)</f>
        <v>#N/A</v>
      </c>
      <c r="W15" s="24"/>
      <c r="X15" s="6">
        <v>10</v>
      </c>
      <c r="Y15" s="67">
        <f t="shared" si="0"/>
        <v>-19990</v>
      </c>
      <c r="Z15" s="35" t="e">
        <f>VLOOKUP(入力男子!Q24,男子,2,FALSE)</f>
        <v>#N/A</v>
      </c>
      <c r="AA15" s="36" t="e">
        <f>VLOOKUP(入力男子!Q24,男子,3,FALSE)</f>
        <v>#N/A</v>
      </c>
      <c r="AB15" s="7" t="e">
        <f>VLOOKUP(入力男子!Q24,男子,4,FALSE)</f>
        <v>#N/A</v>
      </c>
      <c r="AC15" s="85" t="e">
        <f t="shared" si="1"/>
        <v>#N/A</v>
      </c>
      <c r="AD15" s="5" t="e">
        <f>VLOOKUP(入力男子!Q24,男子,5,FALSE)</f>
        <v>#N/A</v>
      </c>
      <c r="AE15" s="5" t="e">
        <f>VLOOKUP(入力男子!Q24,男子,6,FALSE)</f>
        <v>#N/A</v>
      </c>
      <c r="AF15" s="8" t="e">
        <f>VLOOKUP(入力男子!Q24,男子,7,FALSE)</f>
        <v>#N/A</v>
      </c>
    </row>
    <row r="16" spans="1:32" s="3" customFormat="1" ht="15.75" customHeight="1">
      <c r="A16" s="272">
        <v>5</v>
      </c>
      <c r="B16" s="273" t="e">
        <f>VLOOKUP(入力男子!K23,男子,2,FALSE)</f>
        <v>#N/A</v>
      </c>
      <c r="C16" s="264" t="e">
        <f>VLOOKUP(入力男子!K23,男子,3,FALSE)</f>
        <v>#N/A</v>
      </c>
      <c r="D16" s="266" t="e">
        <f>VLOOKUP(入力男子!K23,男子,4,FALSE)</f>
        <v>#N/A</v>
      </c>
      <c r="E16" s="268" t="e">
        <f>VLOOKUP(入力男子!K23,男子,5,FALSE)</f>
        <v>#N/A</v>
      </c>
      <c r="F16" s="268" t="e">
        <f>VLOOKUP(入力男子!K23,男子,6,FALSE)</f>
        <v>#N/A</v>
      </c>
      <c r="G16" s="270" t="e">
        <f>VLOOKUP(入力男子!K23,男子,7,FALSE)</f>
        <v>#N/A</v>
      </c>
      <c r="I16" s="24"/>
      <c r="J16" s="277">
        <v>6</v>
      </c>
      <c r="K16" s="68">
        <f>($O$1-200)*100+J16</f>
        <v>-19994</v>
      </c>
      <c r="L16" s="81" t="e">
        <f>CONCATENATE(O16," ・ ",O17)</f>
        <v>#N/A</v>
      </c>
      <c r="M16" s="80" t="e">
        <f>VLOOKUP($O$1,学校,3,FALSE)</f>
        <v>#N/A</v>
      </c>
      <c r="N16" s="66">
        <f>K16*10+1</f>
        <v>-199939</v>
      </c>
      <c r="O16" s="31" t="e">
        <f>VLOOKUP(入力男子!N25,男子,2,FALSE)</f>
        <v>#N/A</v>
      </c>
      <c r="P16" s="32" t="e">
        <f>VLOOKUP(入力男子!N25,男子,3,FALSE)</f>
        <v>#N/A</v>
      </c>
      <c r="Q16" s="26" t="e">
        <f>VLOOKUP(入力男子!N25,男子,4,FALSE)</f>
        <v>#N/A</v>
      </c>
      <c r="R16" s="278" t="e">
        <f>VLOOKUP($O$1,学校,3,FALSE)</f>
        <v>#N/A</v>
      </c>
      <c r="S16" s="11" t="e">
        <f>VLOOKUP(入力男子!N25,男子,5,FALSE)</f>
        <v>#N/A</v>
      </c>
      <c r="T16" s="11" t="e">
        <f>VLOOKUP(入力男子!N25,男子,6,FALSE)</f>
        <v>#N/A</v>
      </c>
      <c r="U16" s="12" t="e">
        <f>VLOOKUP(入力男子!N25,男子,7,FALSE)</f>
        <v>#N/A</v>
      </c>
      <c r="W16" s="24"/>
      <c r="X16" s="6">
        <v>11</v>
      </c>
      <c r="Y16" s="67">
        <f t="shared" si="0"/>
        <v>-19989</v>
      </c>
      <c r="Z16" s="35" t="e">
        <f>VLOOKUP(入力男子!Q25,男子,2,FALSE)</f>
        <v>#N/A</v>
      </c>
      <c r="AA16" s="36" t="e">
        <f>VLOOKUP(入力男子!Q25,男子,3,FALSE)</f>
        <v>#N/A</v>
      </c>
      <c r="AB16" s="7" t="e">
        <f>VLOOKUP(入力男子!Q25,男子,4,FALSE)</f>
        <v>#N/A</v>
      </c>
      <c r="AC16" s="85" t="e">
        <f t="shared" si="1"/>
        <v>#N/A</v>
      </c>
      <c r="AD16" s="5" t="e">
        <f>VLOOKUP(入力男子!Q25,男子,5,FALSE)</f>
        <v>#N/A</v>
      </c>
      <c r="AE16" s="5" t="e">
        <f>VLOOKUP(入力男子!Q25,男子,6,FALSE)</f>
        <v>#N/A</v>
      </c>
      <c r="AF16" s="8" t="e">
        <f>VLOOKUP(入力男子!Q25,男子,7,FALSE)</f>
        <v>#N/A</v>
      </c>
    </row>
    <row r="17" spans="1:32" s="3" customFormat="1" ht="15.75" customHeight="1" thickBot="1">
      <c r="A17" s="272"/>
      <c r="B17" s="274"/>
      <c r="C17" s="265"/>
      <c r="D17" s="267"/>
      <c r="E17" s="269"/>
      <c r="F17" s="269"/>
      <c r="G17" s="271"/>
      <c r="I17" s="24"/>
      <c r="J17" s="277"/>
      <c r="K17" s="68"/>
      <c r="L17" s="80"/>
      <c r="M17" s="80"/>
      <c r="N17" s="66">
        <f>K16*10+2</f>
        <v>-199938</v>
      </c>
      <c r="O17" s="33" t="e">
        <f>VLOOKUP(入力男子!N26,男子,2,FALSE)</f>
        <v>#N/A</v>
      </c>
      <c r="P17" s="34" t="e">
        <f>VLOOKUP(入力男子!N26,男子,3,FALSE)</f>
        <v>#N/A</v>
      </c>
      <c r="Q17" s="27" t="e">
        <f>VLOOKUP(入力男子!N26,男子,4,FALSE)</f>
        <v>#N/A</v>
      </c>
      <c r="R17" s="279"/>
      <c r="S17" s="9" t="e">
        <f>VLOOKUP(入力男子!N26,男子,5,FALSE)</f>
        <v>#N/A</v>
      </c>
      <c r="T17" s="9" t="e">
        <f>VLOOKUP(入力男子!N26,男子,6,FALSE)</f>
        <v>#N/A</v>
      </c>
      <c r="U17" s="10" t="e">
        <f>VLOOKUP(入力男子!N26,男子,7,FALSE)</f>
        <v>#N/A</v>
      </c>
      <c r="W17" s="24"/>
      <c r="X17" s="6">
        <v>12</v>
      </c>
      <c r="Y17" s="67">
        <f t="shared" si="0"/>
        <v>-19988</v>
      </c>
      <c r="Z17" s="35" t="e">
        <f>VLOOKUP(入力男子!Q26,男子,2,FALSE)</f>
        <v>#N/A</v>
      </c>
      <c r="AA17" s="36" t="e">
        <f>VLOOKUP(入力男子!Q26,男子,3,FALSE)</f>
        <v>#N/A</v>
      </c>
      <c r="AB17" s="7" t="e">
        <f>VLOOKUP(入力男子!Q26,男子,4,FALSE)</f>
        <v>#N/A</v>
      </c>
      <c r="AC17" s="85" t="e">
        <f t="shared" si="1"/>
        <v>#N/A</v>
      </c>
      <c r="AD17" s="5" t="e">
        <f>VLOOKUP(入力男子!Q26,男子,5,FALSE)</f>
        <v>#N/A</v>
      </c>
      <c r="AE17" s="5" t="e">
        <f>VLOOKUP(入力男子!Q26,男子,6,FALSE)</f>
        <v>#N/A</v>
      </c>
      <c r="AF17" s="8" t="e">
        <f>VLOOKUP(入力男子!Q26,男子,7,FALSE)</f>
        <v>#N/A</v>
      </c>
    </row>
    <row r="18" spans="1:32" s="3" customFormat="1" ht="15.75" customHeight="1">
      <c r="A18" s="272">
        <v>6</v>
      </c>
      <c r="B18" s="273" t="e">
        <f>VLOOKUP(入力男子!K25,男子,2,FALSE)</f>
        <v>#N/A</v>
      </c>
      <c r="C18" s="264" t="e">
        <f>VLOOKUP(入力男子!K25,男子,3,FALSE)</f>
        <v>#N/A</v>
      </c>
      <c r="D18" s="266" t="e">
        <f>VLOOKUP(入力男子!K25,男子,4,FALSE)</f>
        <v>#N/A</v>
      </c>
      <c r="E18" s="268" t="e">
        <f>VLOOKUP(入力男子!K25,男子,5,FALSE)</f>
        <v>#N/A</v>
      </c>
      <c r="F18" s="268" t="e">
        <f>VLOOKUP(入力男子!K25,男子,6,FALSE)</f>
        <v>#N/A</v>
      </c>
      <c r="G18" s="270" t="e">
        <f>VLOOKUP(入力男子!K25,男子,7,FALSE)</f>
        <v>#N/A</v>
      </c>
      <c r="I18" s="24"/>
      <c r="J18" s="277">
        <v>7</v>
      </c>
      <c r="K18" s="68">
        <f>($O$1-200)*100+J18</f>
        <v>-19993</v>
      </c>
      <c r="L18" s="81" t="e">
        <f>CONCATENATE(O18," ・ ",O19)</f>
        <v>#N/A</v>
      </c>
      <c r="M18" s="80" t="e">
        <f>VLOOKUP($O$1,学校,3,FALSE)</f>
        <v>#N/A</v>
      </c>
      <c r="N18" s="66">
        <f>K18*10+1</f>
        <v>-199929</v>
      </c>
      <c r="O18" s="31" t="e">
        <f>VLOOKUP(入力男子!N27,男子,2,FALSE)</f>
        <v>#N/A</v>
      </c>
      <c r="P18" s="32" t="e">
        <f>VLOOKUP(入力男子!N27,男子,3,FALSE)</f>
        <v>#N/A</v>
      </c>
      <c r="Q18" s="26" t="e">
        <f>VLOOKUP(入力男子!N27,男子,4,FALSE)</f>
        <v>#N/A</v>
      </c>
      <c r="R18" s="278" t="e">
        <f>VLOOKUP($O$1,学校,3,FALSE)</f>
        <v>#N/A</v>
      </c>
      <c r="S18" s="11" t="e">
        <f>VLOOKUP(入力男子!N27,男子,5,FALSE)</f>
        <v>#N/A</v>
      </c>
      <c r="T18" s="11" t="e">
        <f>VLOOKUP(入力男子!N27,男子,6,FALSE)</f>
        <v>#N/A</v>
      </c>
      <c r="U18" s="12" t="e">
        <f>VLOOKUP(入力男子!N27,男子,7,FALSE)</f>
        <v>#N/A</v>
      </c>
      <c r="W18" s="24"/>
      <c r="X18" s="6">
        <v>13</v>
      </c>
      <c r="Y18" s="67">
        <f t="shared" si="0"/>
        <v>-19987</v>
      </c>
      <c r="Z18" s="35" t="e">
        <f>VLOOKUP(入力男子!Q27,男子,2,FALSE)</f>
        <v>#N/A</v>
      </c>
      <c r="AA18" s="36" t="e">
        <f>VLOOKUP(入力男子!Q27,男子,3,FALSE)</f>
        <v>#N/A</v>
      </c>
      <c r="AB18" s="7" t="e">
        <f>VLOOKUP(入力男子!Q27,男子,4,FALSE)</f>
        <v>#N/A</v>
      </c>
      <c r="AC18" s="85" t="e">
        <f t="shared" si="1"/>
        <v>#N/A</v>
      </c>
      <c r="AD18" s="5" t="e">
        <f>VLOOKUP(入力男子!Q27,男子,5,FALSE)</f>
        <v>#N/A</v>
      </c>
      <c r="AE18" s="5" t="e">
        <f>VLOOKUP(入力男子!Q27,男子,6,FALSE)</f>
        <v>#N/A</v>
      </c>
      <c r="AF18" s="8" t="e">
        <f>VLOOKUP(入力男子!Q27,男子,7,FALSE)</f>
        <v>#N/A</v>
      </c>
    </row>
    <row r="19" spans="1:32" s="3" customFormat="1" ht="15.75" customHeight="1" thickBot="1">
      <c r="A19" s="272"/>
      <c r="B19" s="274"/>
      <c r="C19" s="265"/>
      <c r="D19" s="267"/>
      <c r="E19" s="269"/>
      <c r="F19" s="269"/>
      <c r="G19" s="271"/>
      <c r="I19" s="24"/>
      <c r="J19" s="277"/>
      <c r="K19" s="68"/>
      <c r="L19" s="80"/>
      <c r="M19" s="80"/>
      <c r="N19" s="66">
        <f>K18*10+2</f>
        <v>-199928</v>
      </c>
      <c r="O19" s="33" t="e">
        <f>VLOOKUP(入力男子!N28,男子,2,FALSE)</f>
        <v>#N/A</v>
      </c>
      <c r="P19" s="34" t="e">
        <f>VLOOKUP(入力男子!N28,男子,3,FALSE)</f>
        <v>#N/A</v>
      </c>
      <c r="Q19" s="27" t="e">
        <f>VLOOKUP(入力男子!N28,男子,4,FALSE)</f>
        <v>#N/A</v>
      </c>
      <c r="R19" s="279"/>
      <c r="S19" s="9" t="e">
        <f>VLOOKUP(入力男子!N28,男子,5,FALSE)</f>
        <v>#N/A</v>
      </c>
      <c r="T19" s="9" t="e">
        <f>VLOOKUP(入力男子!N28,男子,6,FALSE)</f>
        <v>#N/A</v>
      </c>
      <c r="U19" s="10" t="e">
        <f>VLOOKUP(入力男子!N28,男子,7,FALSE)</f>
        <v>#N/A</v>
      </c>
      <c r="W19" s="24"/>
      <c r="X19" s="6">
        <v>14</v>
      </c>
      <c r="Y19" s="67">
        <f t="shared" si="0"/>
        <v>-19986</v>
      </c>
      <c r="Z19" s="35" t="e">
        <f>VLOOKUP(入力男子!Q28,男子,2,FALSE)</f>
        <v>#N/A</v>
      </c>
      <c r="AA19" s="36" t="e">
        <f>VLOOKUP(入力男子!Q28,男子,3,FALSE)</f>
        <v>#N/A</v>
      </c>
      <c r="AB19" s="7" t="e">
        <f>VLOOKUP(入力男子!Q28,男子,4,FALSE)</f>
        <v>#N/A</v>
      </c>
      <c r="AC19" s="85" t="e">
        <f t="shared" si="1"/>
        <v>#N/A</v>
      </c>
      <c r="AD19" s="5" t="e">
        <f>VLOOKUP(入力男子!Q28,男子,5,FALSE)</f>
        <v>#N/A</v>
      </c>
      <c r="AE19" s="5" t="e">
        <f>VLOOKUP(入力男子!Q28,男子,6,FALSE)</f>
        <v>#N/A</v>
      </c>
      <c r="AF19" s="8" t="e">
        <f>VLOOKUP(入力男子!Q28,男子,7,FALSE)</f>
        <v>#N/A</v>
      </c>
    </row>
    <row r="20" spans="1:32" s="3" customFormat="1" ht="15.75" customHeight="1">
      <c r="A20" s="272">
        <v>7</v>
      </c>
      <c r="B20" s="273" t="e">
        <f>VLOOKUP(入力男子!K27,男子,2,FALSE)</f>
        <v>#N/A</v>
      </c>
      <c r="C20" s="264" t="e">
        <f>VLOOKUP(入力男子!K27,男子,3,FALSE)</f>
        <v>#N/A</v>
      </c>
      <c r="D20" s="266" t="e">
        <f>VLOOKUP(入力男子!K27,男子,4,FALSE)</f>
        <v>#N/A</v>
      </c>
      <c r="E20" s="268" t="e">
        <f>VLOOKUP(入力男子!K27,男子,5,FALSE)</f>
        <v>#N/A</v>
      </c>
      <c r="F20" s="268" t="e">
        <f>VLOOKUP(入力男子!K27,男子,6,FALSE)</f>
        <v>#N/A</v>
      </c>
      <c r="G20" s="270" t="e">
        <f>VLOOKUP(入力男子!K27,男子,7,FALSE)</f>
        <v>#N/A</v>
      </c>
      <c r="I20" s="24"/>
      <c r="J20" s="277">
        <v>8</v>
      </c>
      <c r="K20" s="68">
        <f>($O$1-200)*100+J20</f>
        <v>-19992</v>
      </c>
      <c r="L20" s="81" t="e">
        <f>CONCATENATE(O20," ・ ",O21)</f>
        <v>#N/A</v>
      </c>
      <c r="M20" s="80" t="e">
        <f>VLOOKUP($O$1,学校,3,FALSE)</f>
        <v>#N/A</v>
      </c>
      <c r="N20" s="66">
        <f>K20*10+1</f>
        <v>-199919</v>
      </c>
      <c r="O20" s="31" t="e">
        <f>VLOOKUP(入力男子!N29,男子,2,FALSE)</f>
        <v>#N/A</v>
      </c>
      <c r="P20" s="32" t="e">
        <f>VLOOKUP(入力男子!N29,男子,3,FALSE)</f>
        <v>#N/A</v>
      </c>
      <c r="Q20" s="26" t="e">
        <f>VLOOKUP(入力男子!N29,男子,4,FALSE)</f>
        <v>#N/A</v>
      </c>
      <c r="R20" s="278" t="e">
        <f>VLOOKUP($O$1,学校,3,FALSE)</f>
        <v>#N/A</v>
      </c>
      <c r="S20" s="11" t="e">
        <f>VLOOKUP(入力男子!N29,男子,5,FALSE)</f>
        <v>#N/A</v>
      </c>
      <c r="T20" s="11" t="e">
        <f>VLOOKUP(入力男子!N29,男子,6,FALSE)</f>
        <v>#N/A</v>
      </c>
      <c r="U20" s="12" t="e">
        <f>VLOOKUP(入力男子!N29,男子,7,FALSE)</f>
        <v>#N/A</v>
      </c>
      <c r="W20" s="24"/>
      <c r="X20" s="6">
        <v>15</v>
      </c>
      <c r="Y20" s="67">
        <f t="shared" si="0"/>
        <v>-19985</v>
      </c>
      <c r="Z20" s="35" t="e">
        <f>VLOOKUP(入力男子!Q29,男子,2,FALSE)</f>
        <v>#N/A</v>
      </c>
      <c r="AA20" s="36" t="e">
        <f>VLOOKUP(入力男子!Q29,男子,3,FALSE)</f>
        <v>#N/A</v>
      </c>
      <c r="AB20" s="7" t="e">
        <f>VLOOKUP(入力男子!Q29,男子,4,FALSE)</f>
        <v>#N/A</v>
      </c>
      <c r="AC20" s="85" t="e">
        <f t="shared" si="1"/>
        <v>#N/A</v>
      </c>
      <c r="AD20" s="5" t="e">
        <f>VLOOKUP(入力男子!Q29,男子,5,FALSE)</f>
        <v>#N/A</v>
      </c>
      <c r="AE20" s="5" t="e">
        <f>VLOOKUP(入力男子!Q29,男子,6,FALSE)</f>
        <v>#N/A</v>
      </c>
      <c r="AF20" s="8" t="e">
        <f>VLOOKUP(入力男子!Q29,男子,7,FALSE)</f>
        <v>#N/A</v>
      </c>
    </row>
    <row r="21" spans="1:32" s="3" customFormat="1" ht="15.75" customHeight="1" thickBot="1">
      <c r="A21" s="272"/>
      <c r="B21" s="274"/>
      <c r="C21" s="265"/>
      <c r="D21" s="267"/>
      <c r="E21" s="269"/>
      <c r="F21" s="269"/>
      <c r="G21" s="271"/>
      <c r="I21" s="24"/>
      <c r="J21" s="277"/>
      <c r="K21" s="68"/>
      <c r="L21" s="80"/>
      <c r="M21" s="80"/>
      <c r="N21" s="66">
        <f>K20*10+2</f>
        <v>-199918</v>
      </c>
      <c r="O21" s="33" t="e">
        <f>VLOOKUP(入力男子!N30,男子,2,FALSE)</f>
        <v>#N/A</v>
      </c>
      <c r="P21" s="34" t="e">
        <f>VLOOKUP(入力男子!N30,男子,3,FALSE)</f>
        <v>#N/A</v>
      </c>
      <c r="Q21" s="27" t="e">
        <f>VLOOKUP(入力男子!N30,男子,4,FALSE)</f>
        <v>#N/A</v>
      </c>
      <c r="R21" s="279"/>
      <c r="S21" s="9" t="e">
        <f>VLOOKUP(入力男子!N30,男子,5,FALSE)</f>
        <v>#N/A</v>
      </c>
      <c r="T21" s="9" t="e">
        <f>VLOOKUP(入力男子!N30,男子,6,FALSE)</f>
        <v>#N/A</v>
      </c>
      <c r="U21" s="10" t="e">
        <f>VLOOKUP(入力男子!N30,男子,7,FALSE)</f>
        <v>#N/A</v>
      </c>
      <c r="W21" s="24"/>
      <c r="X21" s="6">
        <v>16</v>
      </c>
      <c r="Y21" s="67">
        <f t="shared" si="0"/>
        <v>-19984</v>
      </c>
      <c r="Z21" s="35" t="e">
        <f>VLOOKUP(入力男子!Q30,男子,2,FALSE)</f>
        <v>#N/A</v>
      </c>
      <c r="AA21" s="36" t="e">
        <f>VLOOKUP(入力男子!Q30,男子,3,FALSE)</f>
        <v>#N/A</v>
      </c>
      <c r="AB21" s="7" t="e">
        <f>VLOOKUP(入力男子!Q30,男子,4,FALSE)</f>
        <v>#N/A</v>
      </c>
      <c r="AC21" s="85" t="e">
        <f t="shared" si="1"/>
        <v>#N/A</v>
      </c>
      <c r="AD21" s="5" t="e">
        <f>VLOOKUP(入力男子!Q30,男子,5,FALSE)</f>
        <v>#N/A</v>
      </c>
      <c r="AE21" s="5" t="e">
        <f>VLOOKUP(入力男子!Q30,男子,6,FALSE)</f>
        <v>#N/A</v>
      </c>
      <c r="AF21" s="8" t="e">
        <f>VLOOKUP(入力男子!Q30,男子,7,FALSE)</f>
        <v>#N/A</v>
      </c>
    </row>
    <row r="22" spans="1:32" s="3" customFormat="1" ht="15.75" customHeight="1">
      <c r="A22" s="272">
        <v>8</v>
      </c>
      <c r="B22" s="273" t="e">
        <f>VLOOKUP(入力男子!K29,男子,2,FALSE)</f>
        <v>#N/A</v>
      </c>
      <c r="C22" s="264" t="e">
        <f>VLOOKUP(入力男子!K29,男子,3,FALSE)</f>
        <v>#N/A</v>
      </c>
      <c r="D22" s="266" t="e">
        <f>VLOOKUP(入力男子!K29,男子,4,FALSE)</f>
        <v>#N/A</v>
      </c>
      <c r="E22" s="268" t="e">
        <f>VLOOKUP(入力男子!K29,男子,5,FALSE)</f>
        <v>#N/A</v>
      </c>
      <c r="F22" s="268" t="e">
        <f>VLOOKUP(入力男子!K29,男子,6,FALSE)</f>
        <v>#N/A</v>
      </c>
      <c r="G22" s="270" t="e">
        <f>VLOOKUP(入力男子!K29,男子,7,FALSE)</f>
        <v>#N/A</v>
      </c>
      <c r="I22" s="24"/>
      <c r="J22" s="277">
        <v>9</v>
      </c>
      <c r="K22" s="68">
        <f>($O$1-200)*100+J22</f>
        <v>-19991</v>
      </c>
      <c r="L22" s="81" t="e">
        <f>CONCATENATE(O22," ・ ",O23)</f>
        <v>#N/A</v>
      </c>
      <c r="M22" s="80" t="e">
        <f>VLOOKUP($O$1,学校,3,FALSE)</f>
        <v>#N/A</v>
      </c>
      <c r="N22" s="66">
        <f>K22*10+1</f>
        <v>-199909</v>
      </c>
      <c r="O22" s="31" t="e">
        <f>VLOOKUP(入力男子!N31,男子,2,FALSE)</f>
        <v>#N/A</v>
      </c>
      <c r="P22" s="32" t="e">
        <f>VLOOKUP(入力男子!N31,男子,3,FALSE)</f>
        <v>#N/A</v>
      </c>
      <c r="Q22" s="26" t="e">
        <f>VLOOKUP(入力男子!N31,男子,4,FALSE)</f>
        <v>#N/A</v>
      </c>
      <c r="R22" s="278" t="e">
        <f>VLOOKUP($O$1,学校,3,FALSE)</f>
        <v>#N/A</v>
      </c>
      <c r="S22" s="11" t="e">
        <f>VLOOKUP(入力男子!N31,男子,5,FALSE)</f>
        <v>#N/A</v>
      </c>
      <c r="T22" s="11" t="e">
        <f>VLOOKUP(入力男子!N31,男子,6,FALSE)</f>
        <v>#N/A</v>
      </c>
      <c r="U22" s="12" t="e">
        <f>VLOOKUP(入力男子!N31,男子,7,FALSE)</f>
        <v>#N/A</v>
      </c>
      <c r="W22" s="24"/>
      <c r="X22" s="6">
        <v>17</v>
      </c>
      <c r="Y22" s="67">
        <f t="shared" si="0"/>
        <v>-19983</v>
      </c>
      <c r="Z22" s="35" t="e">
        <f>VLOOKUP(入力男子!Q31,男子,2,FALSE)</f>
        <v>#N/A</v>
      </c>
      <c r="AA22" s="36" t="e">
        <f>VLOOKUP(入力男子!Q31,男子,3,FALSE)</f>
        <v>#N/A</v>
      </c>
      <c r="AB22" s="7" t="e">
        <f>VLOOKUP(入力男子!Q31,男子,4,FALSE)</f>
        <v>#N/A</v>
      </c>
      <c r="AC22" s="85" t="e">
        <f t="shared" si="1"/>
        <v>#N/A</v>
      </c>
      <c r="AD22" s="5" t="e">
        <f>VLOOKUP(入力男子!Q31,男子,5,FALSE)</f>
        <v>#N/A</v>
      </c>
      <c r="AE22" s="5" t="e">
        <f>VLOOKUP(入力男子!Q31,男子,6,FALSE)</f>
        <v>#N/A</v>
      </c>
      <c r="AF22" s="8" t="e">
        <f>VLOOKUP(入力男子!Q31,男子,7,FALSE)</f>
        <v>#N/A</v>
      </c>
    </row>
    <row r="23" spans="1:32" s="3" customFormat="1" ht="15.75" customHeight="1" thickBot="1">
      <c r="A23" s="272"/>
      <c r="B23" s="274"/>
      <c r="C23" s="265"/>
      <c r="D23" s="267"/>
      <c r="E23" s="269"/>
      <c r="F23" s="269"/>
      <c r="G23" s="271"/>
      <c r="I23" s="24"/>
      <c r="J23" s="277"/>
      <c r="K23" s="68"/>
      <c r="L23" s="80"/>
      <c r="M23" s="80"/>
      <c r="N23" s="66">
        <f>K22*10+2</f>
        <v>-199908</v>
      </c>
      <c r="O23" s="33" t="e">
        <f>VLOOKUP(入力男子!N32,男子,2,FALSE)</f>
        <v>#N/A</v>
      </c>
      <c r="P23" s="34" t="e">
        <f>VLOOKUP(入力男子!N32,男子,3,FALSE)</f>
        <v>#N/A</v>
      </c>
      <c r="Q23" s="27" t="e">
        <f>VLOOKUP(入力男子!N32,男子,4,FALSE)</f>
        <v>#N/A</v>
      </c>
      <c r="R23" s="279"/>
      <c r="S23" s="9" t="e">
        <f>VLOOKUP(入力男子!N32,男子,5,FALSE)</f>
        <v>#N/A</v>
      </c>
      <c r="T23" s="9" t="e">
        <f>VLOOKUP(入力男子!N32,男子,6,FALSE)</f>
        <v>#N/A</v>
      </c>
      <c r="U23" s="10" t="e">
        <f>VLOOKUP(入力男子!N32,男子,7,FALSE)</f>
        <v>#N/A</v>
      </c>
      <c r="W23" s="24"/>
      <c r="X23" s="6">
        <v>18</v>
      </c>
      <c r="Y23" s="67">
        <f t="shared" si="0"/>
        <v>-19982</v>
      </c>
      <c r="Z23" s="35" t="e">
        <f>VLOOKUP(入力男子!Q32,男子,2,FALSE)</f>
        <v>#N/A</v>
      </c>
      <c r="AA23" s="36" t="e">
        <f>VLOOKUP(入力男子!Q32,男子,3,FALSE)</f>
        <v>#N/A</v>
      </c>
      <c r="AB23" s="7" t="e">
        <f>VLOOKUP(入力男子!Q32,男子,4,FALSE)</f>
        <v>#N/A</v>
      </c>
      <c r="AC23" s="85" t="e">
        <f t="shared" si="1"/>
        <v>#N/A</v>
      </c>
      <c r="AD23" s="5" t="e">
        <f>VLOOKUP(入力男子!Q32,男子,5,FALSE)</f>
        <v>#N/A</v>
      </c>
      <c r="AE23" s="5" t="e">
        <f>VLOOKUP(入力男子!Q32,男子,6,FALSE)</f>
        <v>#N/A</v>
      </c>
      <c r="AF23" s="8" t="e">
        <f>VLOOKUP(入力男子!Q32,男子,7,FALSE)</f>
        <v>#N/A</v>
      </c>
    </row>
    <row r="24" spans="1:32" s="3" customFormat="1" ht="15.75" customHeight="1">
      <c r="A24" s="4"/>
      <c r="I24" s="24"/>
      <c r="J24" s="277">
        <v>10</v>
      </c>
      <c r="K24" s="68">
        <f>($O$1-200)*100+J24</f>
        <v>-19990</v>
      </c>
      <c r="L24" s="81" t="e">
        <f>CONCATENATE(O24," ・ ",O25)</f>
        <v>#N/A</v>
      </c>
      <c r="M24" s="80" t="e">
        <f>VLOOKUP($O$1,学校,3,FALSE)</f>
        <v>#N/A</v>
      </c>
      <c r="N24" s="66">
        <f>K24*10+1</f>
        <v>-199899</v>
      </c>
      <c r="O24" s="31" t="e">
        <f>VLOOKUP(入力男子!N33,男子,2,FALSE)</f>
        <v>#N/A</v>
      </c>
      <c r="P24" s="32" t="e">
        <f>VLOOKUP(入力男子!N33,男子,3,FALSE)</f>
        <v>#N/A</v>
      </c>
      <c r="Q24" s="26" t="e">
        <f>VLOOKUP(入力男子!N33,男子,4,FALSE)</f>
        <v>#N/A</v>
      </c>
      <c r="R24" s="278" t="e">
        <f>VLOOKUP($O$1,学校,3,FALSE)</f>
        <v>#N/A</v>
      </c>
      <c r="S24" s="11" t="e">
        <f>VLOOKUP(入力男子!N33,男子,5,FALSE)</f>
        <v>#N/A</v>
      </c>
      <c r="T24" s="11" t="e">
        <f>VLOOKUP(入力男子!N33,男子,6,FALSE)</f>
        <v>#N/A</v>
      </c>
      <c r="U24" s="12" t="e">
        <f>VLOOKUP(入力男子!N33,男子,7,FALSE)</f>
        <v>#N/A</v>
      </c>
      <c r="W24" s="24"/>
      <c r="X24" s="6">
        <v>19</v>
      </c>
      <c r="Y24" s="67">
        <f t="shared" si="0"/>
        <v>-19981</v>
      </c>
      <c r="Z24" s="35" t="e">
        <f>VLOOKUP(入力男子!Q33,男子,2,FALSE)</f>
        <v>#N/A</v>
      </c>
      <c r="AA24" s="36" t="e">
        <f>VLOOKUP(入力男子!Q33,男子,3,FALSE)</f>
        <v>#N/A</v>
      </c>
      <c r="AB24" s="7" t="e">
        <f>VLOOKUP(入力男子!Q33,男子,4,FALSE)</f>
        <v>#N/A</v>
      </c>
      <c r="AC24" s="85" t="e">
        <f t="shared" si="1"/>
        <v>#N/A</v>
      </c>
      <c r="AD24" s="5" t="e">
        <f>VLOOKUP(入力男子!Q33,男子,5,FALSE)</f>
        <v>#N/A</v>
      </c>
      <c r="AE24" s="5" t="e">
        <f>VLOOKUP(入力男子!Q33,男子,6,FALSE)</f>
        <v>#N/A</v>
      </c>
      <c r="AF24" s="8" t="e">
        <f>VLOOKUP(入力男子!Q33,男子,7,FALSE)</f>
        <v>#N/A</v>
      </c>
    </row>
    <row r="25" spans="1:32" s="3" customFormat="1" ht="15.75" customHeight="1" thickBot="1">
      <c r="A25" s="4"/>
      <c r="I25" s="24"/>
      <c r="J25" s="277"/>
      <c r="K25" s="68"/>
      <c r="L25" s="80"/>
      <c r="M25" s="80"/>
      <c r="N25" s="66">
        <f>K24*10+2</f>
        <v>-199898</v>
      </c>
      <c r="O25" s="33" t="e">
        <f>VLOOKUP(入力男子!N34,男子,2,FALSE)</f>
        <v>#N/A</v>
      </c>
      <c r="P25" s="34" t="e">
        <f>VLOOKUP(入力男子!N34,男子,3,FALSE)</f>
        <v>#N/A</v>
      </c>
      <c r="Q25" s="27" t="e">
        <f>VLOOKUP(入力男子!N34,男子,4,FALSE)</f>
        <v>#N/A</v>
      </c>
      <c r="R25" s="279"/>
      <c r="S25" s="9" t="e">
        <f>VLOOKUP(入力男子!N34,男子,5,FALSE)</f>
        <v>#N/A</v>
      </c>
      <c r="T25" s="9" t="e">
        <f>VLOOKUP(入力男子!N34,男子,6,FALSE)</f>
        <v>#N/A</v>
      </c>
      <c r="U25" s="10" t="e">
        <f>VLOOKUP(入力男子!N34,男子,7,FALSE)</f>
        <v>#N/A</v>
      </c>
      <c r="W25" s="24"/>
      <c r="X25" s="6">
        <v>20</v>
      </c>
      <c r="Y25" s="67">
        <f t="shared" si="0"/>
        <v>-19980</v>
      </c>
      <c r="Z25" s="35" t="e">
        <f>VLOOKUP(入力男子!Q34,男子,2,FALSE)</f>
        <v>#N/A</v>
      </c>
      <c r="AA25" s="36" t="e">
        <f>VLOOKUP(入力男子!Q34,男子,3,FALSE)</f>
        <v>#N/A</v>
      </c>
      <c r="AB25" s="7" t="e">
        <f>VLOOKUP(入力男子!Q34,男子,4,FALSE)</f>
        <v>#N/A</v>
      </c>
      <c r="AC25" s="85" t="e">
        <f t="shared" si="1"/>
        <v>#N/A</v>
      </c>
      <c r="AD25" s="5" t="e">
        <f>VLOOKUP(入力男子!Q34,男子,5,FALSE)</f>
        <v>#N/A</v>
      </c>
      <c r="AE25" s="5" t="e">
        <f>VLOOKUP(入力男子!Q34,男子,6,FALSE)</f>
        <v>#N/A</v>
      </c>
      <c r="AF25" s="8" t="e">
        <f>VLOOKUP(入力男子!Q34,男子,7,FALSE)</f>
        <v>#N/A</v>
      </c>
    </row>
    <row r="26" spans="1:32" s="3" customFormat="1" ht="15.75" customHeight="1">
      <c r="A26" s="4"/>
      <c r="I26" s="24"/>
      <c r="J26" s="277">
        <v>11</v>
      </c>
      <c r="K26" s="68">
        <f>($O$1-200)*100+J26</f>
        <v>-19989</v>
      </c>
      <c r="L26" s="81" t="e">
        <f>CONCATENATE(O26," ・ ",O27)</f>
        <v>#N/A</v>
      </c>
      <c r="M26" s="80" t="e">
        <f>VLOOKUP($O$1,学校,3,FALSE)</f>
        <v>#N/A</v>
      </c>
      <c r="N26" s="66">
        <f>K26*10+1</f>
        <v>-199889</v>
      </c>
      <c r="O26" s="31" t="e">
        <f>VLOOKUP(入力男子!N35,男子,2,FALSE)</f>
        <v>#N/A</v>
      </c>
      <c r="P26" s="32" t="e">
        <f>VLOOKUP(入力男子!N35,男子,3,FALSE)</f>
        <v>#N/A</v>
      </c>
      <c r="Q26" s="26" t="e">
        <f>VLOOKUP(入力男子!N35,男子,4,FALSE)</f>
        <v>#N/A</v>
      </c>
      <c r="R26" s="278" t="e">
        <f>VLOOKUP($O$1,学校,3,FALSE)</f>
        <v>#N/A</v>
      </c>
      <c r="S26" s="11" t="e">
        <f>VLOOKUP(入力男子!N35,男子,5,FALSE)</f>
        <v>#N/A</v>
      </c>
      <c r="T26" s="11" t="e">
        <f>VLOOKUP(入力男子!N35,男子,6,FALSE)</f>
        <v>#N/A</v>
      </c>
      <c r="U26" s="12" t="e">
        <f>VLOOKUP(入力男子!N35,男子,7,FALSE)</f>
        <v>#N/A</v>
      </c>
      <c r="W26" s="24"/>
      <c r="X26" s="6">
        <v>21</v>
      </c>
      <c r="Y26" s="67">
        <f t="shared" si="0"/>
        <v>-19979</v>
      </c>
      <c r="Z26" s="35" t="e">
        <f>VLOOKUP(入力男子!Q35,男子,2,FALSE)</f>
        <v>#N/A</v>
      </c>
      <c r="AA26" s="36" t="e">
        <f>VLOOKUP(入力男子!Q35,男子,3,FALSE)</f>
        <v>#N/A</v>
      </c>
      <c r="AB26" s="7" t="e">
        <f>VLOOKUP(入力男子!Q35,男子,4,FALSE)</f>
        <v>#N/A</v>
      </c>
      <c r="AC26" s="85" t="e">
        <f t="shared" si="1"/>
        <v>#N/A</v>
      </c>
      <c r="AD26" s="5" t="e">
        <f>VLOOKUP(入力男子!Q35,男子,5,FALSE)</f>
        <v>#N/A</v>
      </c>
      <c r="AE26" s="5" t="e">
        <f>VLOOKUP(入力男子!Q35,男子,6,FALSE)</f>
        <v>#N/A</v>
      </c>
      <c r="AF26" s="8" t="e">
        <f>VLOOKUP(入力男子!Q35,男子,7,FALSE)</f>
        <v>#N/A</v>
      </c>
    </row>
    <row r="27" spans="1:32" s="3" customFormat="1" ht="15.75" customHeight="1" thickBot="1">
      <c r="A27" s="293">
        <f>入力男子!B5</f>
        <v>0</v>
      </c>
      <c r="B27" s="293"/>
      <c r="C27" s="293"/>
      <c r="D27" s="294" t="s">
        <v>18</v>
      </c>
      <c r="E27" s="294"/>
      <c r="F27" s="294"/>
      <c r="G27" s="13"/>
      <c r="I27" s="24"/>
      <c r="J27" s="277"/>
      <c r="K27" s="68"/>
      <c r="L27" s="80"/>
      <c r="M27" s="80"/>
      <c r="N27" s="66">
        <f>K26*10+2</f>
        <v>-199888</v>
      </c>
      <c r="O27" s="33" t="e">
        <f>VLOOKUP(入力男子!N36,男子,2,FALSE)</f>
        <v>#N/A</v>
      </c>
      <c r="P27" s="34" t="e">
        <f>VLOOKUP(入力男子!N36,男子,3,FALSE)</f>
        <v>#N/A</v>
      </c>
      <c r="Q27" s="27" t="e">
        <f>VLOOKUP(入力男子!N36,男子,4,FALSE)</f>
        <v>#N/A</v>
      </c>
      <c r="R27" s="279"/>
      <c r="S27" s="9" t="e">
        <f>VLOOKUP(入力男子!N36,男子,5,FALSE)</f>
        <v>#N/A</v>
      </c>
      <c r="T27" s="9" t="e">
        <f>VLOOKUP(入力男子!N36,男子,6,FALSE)</f>
        <v>#N/A</v>
      </c>
      <c r="U27" s="10" t="e">
        <f>VLOOKUP(入力男子!N36,男子,7,FALSE)</f>
        <v>#N/A</v>
      </c>
      <c r="W27" s="24"/>
      <c r="X27" s="6">
        <v>22</v>
      </c>
      <c r="Y27" s="67">
        <f t="shared" si="0"/>
        <v>-19978</v>
      </c>
      <c r="Z27" s="35" t="e">
        <f>VLOOKUP(入力男子!Q36,男子,2,FALSE)</f>
        <v>#N/A</v>
      </c>
      <c r="AA27" s="36" t="e">
        <f>VLOOKUP(入力男子!Q36,男子,3,FALSE)</f>
        <v>#N/A</v>
      </c>
      <c r="AB27" s="7" t="e">
        <f>VLOOKUP(入力男子!Q36,男子,4,FALSE)</f>
        <v>#N/A</v>
      </c>
      <c r="AC27" s="85" t="e">
        <f t="shared" si="1"/>
        <v>#N/A</v>
      </c>
      <c r="AD27" s="5" t="e">
        <f>VLOOKUP(入力男子!Q36,男子,5,FALSE)</f>
        <v>#N/A</v>
      </c>
      <c r="AE27" s="5" t="e">
        <f>VLOOKUP(入力男子!Q36,男子,6,FALSE)</f>
        <v>#N/A</v>
      </c>
      <c r="AF27" s="8" t="e">
        <f>VLOOKUP(入力男子!Q36,男子,7,FALSE)</f>
        <v>#N/A</v>
      </c>
    </row>
    <row r="28" spans="1:32" s="3" customFormat="1" ht="15.75" customHeight="1">
      <c r="A28" s="293"/>
      <c r="B28" s="293"/>
      <c r="C28" s="293"/>
      <c r="D28" s="294"/>
      <c r="E28" s="294"/>
      <c r="F28" s="294"/>
      <c r="G28" s="14"/>
      <c r="I28" s="24"/>
      <c r="J28" s="277">
        <v>12</v>
      </c>
      <c r="K28" s="68">
        <f>($O$1-200)*100+J28</f>
        <v>-19988</v>
      </c>
      <c r="L28" s="81" t="e">
        <f>CONCATENATE(O28," ・ ",O29)</f>
        <v>#N/A</v>
      </c>
      <c r="M28" s="80" t="e">
        <f>VLOOKUP($O$1,学校,3,FALSE)</f>
        <v>#N/A</v>
      </c>
      <c r="N28" s="66">
        <f>K28*10+1</f>
        <v>-199879</v>
      </c>
      <c r="O28" s="31" t="e">
        <f>VLOOKUP(入力男子!N37,男子,2,FALSE)</f>
        <v>#N/A</v>
      </c>
      <c r="P28" s="32" t="e">
        <f>VLOOKUP(入力男子!N37,男子,3,FALSE)</f>
        <v>#N/A</v>
      </c>
      <c r="Q28" s="26" t="e">
        <f>VLOOKUP(入力男子!N37,男子,4,FALSE)</f>
        <v>#N/A</v>
      </c>
      <c r="R28" s="278" t="e">
        <f>VLOOKUP($O$1,学校,3,FALSE)</f>
        <v>#N/A</v>
      </c>
      <c r="S28" s="11" t="e">
        <f>VLOOKUP(入力男子!N37,男子,5,FALSE)</f>
        <v>#N/A</v>
      </c>
      <c r="T28" s="11" t="e">
        <f>VLOOKUP(入力男子!N37,男子,6,FALSE)</f>
        <v>#N/A</v>
      </c>
      <c r="U28" s="12" t="e">
        <f>VLOOKUP(入力男子!N37,男子,7,FALSE)</f>
        <v>#N/A</v>
      </c>
      <c r="W28" s="24"/>
      <c r="X28" s="6">
        <v>23</v>
      </c>
      <c r="Y28" s="67">
        <f t="shared" si="0"/>
        <v>-19977</v>
      </c>
      <c r="Z28" s="35" t="e">
        <f>VLOOKUP(入力男子!Q37,男子,2,FALSE)</f>
        <v>#N/A</v>
      </c>
      <c r="AA28" s="36" t="e">
        <f>VLOOKUP(入力男子!Q37,男子,3,FALSE)</f>
        <v>#N/A</v>
      </c>
      <c r="AB28" s="7" t="e">
        <f>VLOOKUP(入力男子!Q37,男子,4,FALSE)</f>
        <v>#N/A</v>
      </c>
      <c r="AC28" s="85" t="e">
        <f t="shared" si="1"/>
        <v>#N/A</v>
      </c>
      <c r="AD28" s="5" t="e">
        <f>VLOOKUP(入力男子!Q37,男子,5,FALSE)</f>
        <v>#N/A</v>
      </c>
      <c r="AE28" s="5" t="e">
        <f>VLOOKUP(入力男子!Q37,男子,6,FALSE)</f>
        <v>#N/A</v>
      </c>
      <c r="AF28" s="8" t="e">
        <f>VLOOKUP(入力男子!Q37,男子,7,FALSE)</f>
        <v>#N/A</v>
      </c>
    </row>
    <row r="29" spans="1:32" s="3" customFormat="1" ht="15.75" customHeight="1" thickBot="1">
      <c r="A29" s="293"/>
      <c r="B29" s="293"/>
      <c r="C29" s="293"/>
      <c r="D29" s="294"/>
      <c r="E29" s="294"/>
      <c r="F29" s="294"/>
      <c r="G29" s="14"/>
      <c r="I29" s="24"/>
      <c r="J29" s="277"/>
      <c r="K29" s="68"/>
      <c r="L29" s="80"/>
      <c r="M29" s="80"/>
      <c r="N29" s="66">
        <f>K28*10+2</f>
        <v>-199878</v>
      </c>
      <c r="O29" s="33" t="e">
        <f>VLOOKUP(入力男子!N38,男子,2,FALSE)</f>
        <v>#N/A</v>
      </c>
      <c r="P29" s="34" t="e">
        <f>VLOOKUP(入力男子!N38,男子,3,FALSE)</f>
        <v>#N/A</v>
      </c>
      <c r="Q29" s="27" t="e">
        <f>VLOOKUP(入力男子!N38,男子,4,FALSE)</f>
        <v>#N/A</v>
      </c>
      <c r="R29" s="279"/>
      <c r="S29" s="9" t="e">
        <f>VLOOKUP(入力男子!N38,男子,5,FALSE)</f>
        <v>#N/A</v>
      </c>
      <c r="T29" s="9" t="e">
        <f>VLOOKUP(入力男子!N38,男子,6,FALSE)</f>
        <v>#N/A</v>
      </c>
      <c r="U29" s="10" t="e">
        <f>VLOOKUP(入力男子!N38,男子,7,FALSE)</f>
        <v>#N/A</v>
      </c>
      <c r="W29" s="24"/>
      <c r="X29" s="6">
        <v>24</v>
      </c>
      <c r="Y29" s="67">
        <f t="shared" si="0"/>
        <v>-19976</v>
      </c>
      <c r="Z29" s="35" t="e">
        <f>VLOOKUP(入力男子!Q38,男子,2,FALSE)</f>
        <v>#N/A</v>
      </c>
      <c r="AA29" s="36" t="e">
        <f>VLOOKUP(入力男子!Q38,男子,3,FALSE)</f>
        <v>#N/A</v>
      </c>
      <c r="AB29" s="7" t="e">
        <f>VLOOKUP(入力男子!Q38,男子,4,FALSE)</f>
        <v>#N/A</v>
      </c>
      <c r="AC29" s="85" t="e">
        <f t="shared" si="1"/>
        <v>#N/A</v>
      </c>
      <c r="AD29" s="5" t="e">
        <f>VLOOKUP(入力男子!Q38,男子,5,FALSE)</f>
        <v>#N/A</v>
      </c>
      <c r="AE29" s="5" t="e">
        <f>VLOOKUP(入力男子!Q38,男子,6,FALSE)</f>
        <v>#N/A</v>
      </c>
      <c r="AF29" s="8" t="e">
        <f>VLOOKUP(入力男子!Q38,男子,7,FALSE)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77">
        <v>13</v>
      </c>
      <c r="K30" s="68">
        <f>($O$1-200)*100+J30</f>
        <v>-19987</v>
      </c>
      <c r="L30" s="81" t="e">
        <f>CONCATENATE(O30," ・ ",O31)</f>
        <v>#N/A</v>
      </c>
      <c r="M30" s="80" t="e">
        <f>VLOOKUP($O$1,学校,3,FALSE)</f>
        <v>#N/A</v>
      </c>
      <c r="N30" s="66">
        <f>K30*10+1</f>
        <v>-199869</v>
      </c>
      <c r="O30" s="31" t="e">
        <f>VLOOKUP(入力男子!N39,男子,2,FALSE)</f>
        <v>#N/A</v>
      </c>
      <c r="P30" s="32" t="e">
        <f>VLOOKUP(入力男子!N39,男子,3,FALSE)</f>
        <v>#N/A</v>
      </c>
      <c r="Q30" s="26" t="e">
        <f>VLOOKUP(入力男子!N39,男子,4,FALSE)</f>
        <v>#N/A</v>
      </c>
      <c r="R30" s="278" t="e">
        <f>VLOOKUP($O$1,学校,3,FALSE)</f>
        <v>#N/A</v>
      </c>
      <c r="S30" s="11" t="e">
        <f>VLOOKUP(入力男子!N39,男子,5,FALSE)</f>
        <v>#N/A</v>
      </c>
      <c r="T30" s="11" t="e">
        <f>VLOOKUP(入力男子!N39,男子,6,FALSE)</f>
        <v>#N/A</v>
      </c>
      <c r="U30" s="12" t="e">
        <f>VLOOKUP(入力男子!N39,男子,7,FALSE)</f>
        <v>#N/A</v>
      </c>
      <c r="W30" s="24"/>
      <c r="X30" s="6">
        <v>25</v>
      </c>
      <c r="Y30" s="67">
        <f t="shared" si="0"/>
        <v>-19975</v>
      </c>
      <c r="Z30" s="35" t="e">
        <f>VLOOKUP(入力男子!Q39,男子,2,FALSE)</f>
        <v>#N/A</v>
      </c>
      <c r="AA30" s="36" t="e">
        <f>VLOOKUP(入力男子!Q39,男子,3,FALSE)</f>
        <v>#N/A</v>
      </c>
      <c r="AB30" s="7" t="e">
        <f>VLOOKUP(入力男子!Q39,男子,4,FALSE)</f>
        <v>#N/A</v>
      </c>
      <c r="AC30" s="85" t="e">
        <f t="shared" si="1"/>
        <v>#N/A</v>
      </c>
      <c r="AD30" s="5" t="e">
        <f>VLOOKUP(入力男子!Q39,男子,5,FALSE)</f>
        <v>#N/A</v>
      </c>
      <c r="AE30" s="5" t="e">
        <f>VLOOKUP(入力男子!Q39,男子,6,FALSE)</f>
        <v>#N/A</v>
      </c>
      <c r="AF30" s="8" t="e">
        <f>VLOOKUP(入力男子!Q39,男子,7,FALSE)</f>
        <v>#N/A</v>
      </c>
    </row>
    <row r="31" spans="1:32" s="3" customFormat="1" ht="15.75" customHeight="1" thickBot="1">
      <c r="A31" s="292" t="s">
        <v>20</v>
      </c>
      <c r="B31" s="292"/>
      <c r="C31" s="28"/>
      <c r="D31" s="28"/>
      <c r="G31" s="13"/>
      <c r="I31" s="24"/>
      <c r="J31" s="277"/>
      <c r="K31" s="68"/>
      <c r="L31" s="80"/>
      <c r="M31" s="80"/>
      <c r="N31" s="66">
        <f>K30*10+2</f>
        <v>-199868</v>
      </c>
      <c r="O31" s="33" t="e">
        <f>VLOOKUP(入力男子!N40,男子,2,FALSE)</f>
        <v>#N/A</v>
      </c>
      <c r="P31" s="34" t="e">
        <f>VLOOKUP(入力男子!N40,男子,3,FALSE)</f>
        <v>#N/A</v>
      </c>
      <c r="Q31" s="27" t="e">
        <f>VLOOKUP(入力男子!N40,男子,4,FALSE)</f>
        <v>#N/A</v>
      </c>
      <c r="R31" s="279"/>
      <c r="S31" s="9" t="e">
        <f>VLOOKUP(入力男子!N40,男子,5,FALSE)</f>
        <v>#N/A</v>
      </c>
      <c r="T31" s="9" t="e">
        <f>VLOOKUP(入力男子!N40,男子,6,FALSE)</f>
        <v>#N/A</v>
      </c>
      <c r="U31" s="10" t="e">
        <f>VLOOKUP(入力男子!N40,男子,7,FALSE)</f>
        <v>#N/A</v>
      </c>
      <c r="W31" s="24"/>
      <c r="X31" s="6">
        <v>26</v>
      </c>
      <c r="Y31" s="67">
        <f t="shared" si="0"/>
        <v>-19974</v>
      </c>
      <c r="Z31" s="35" t="e">
        <f>VLOOKUP(入力男子!Q40,男子,2,FALSE)</f>
        <v>#N/A</v>
      </c>
      <c r="AA31" s="36" t="e">
        <f>VLOOKUP(入力男子!Q40,男子,3,FALSE)</f>
        <v>#N/A</v>
      </c>
      <c r="AB31" s="7" t="e">
        <f>VLOOKUP(入力男子!Q40,男子,4,FALSE)</f>
        <v>#N/A</v>
      </c>
      <c r="AC31" s="85" t="e">
        <f t="shared" si="1"/>
        <v>#N/A</v>
      </c>
      <c r="AD31" s="5" t="e">
        <f>VLOOKUP(入力男子!Q40,男子,5,FALSE)</f>
        <v>#N/A</v>
      </c>
      <c r="AE31" s="5" t="e">
        <f>VLOOKUP(入力男子!Q40,男子,6,FALSE)</f>
        <v>#N/A</v>
      </c>
      <c r="AF31" s="8" t="e">
        <f>VLOOKUP(入力男子!Q40,男子,7,FALSE)</f>
        <v>#N/A</v>
      </c>
    </row>
    <row r="32" spans="1:32" s="3" customFormat="1" ht="15.75" customHeight="1">
      <c r="A32" s="289">
        <f>入力男子!B7</f>
        <v>0</v>
      </c>
      <c r="B32" s="289"/>
      <c r="C32" s="290">
        <f>入力男子!C7</f>
        <v>0</v>
      </c>
      <c r="D32" s="290"/>
      <c r="E32" s="291" t="s">
        <v>21</v>
      </c>
      <c r="F32" s="291"/>
      <c r="G32" s="13"/>
      <c r="I32" s="24"/>
      <c r="J32" s="277">
        <v>14</v>
      </c>
      <c r="K32" s="68">
        <f>($O$1-200)*100+J32</f>
        <v>-19986</v>
      </c>
      <c r="L32" s="81" t="e">
        <f>CONCATENATE(O32," ・ ",O33)</f>
        <v>#N/A</v>
      </c>
      <c r="M32" s="80" t="e">
        <f>VLOOKUP($O$1,学校,3,FALSE)</f>
        <v>#N/A</v>
      </c>
      <c r="N32" s="66">
        <f>K32*10+1</f>
        <v>-199859</v>
      </c>
      <c r="O32" s="31" t="e">
        <f>VLOOKUP(入力男子!N41,男子,2,FALSE)</f>
        <v>#N/A</v>
      </c>
      <c r="P32" s="32" t="e">
        <f>VLOOKUP(入力男子!N41,男子,3,FALSE)</f>
        <v>#N/A</v>
      </c>
      <c r="Q32" s="26" t="e">
        <f>VLOOKUP(入力男子!N41,男子,4,FALSE)</f>
        <v>#N/A</v>
      </c>
      <c r="R32" s="278" t="e">
        <f>VLOOKUP($O$1,学校,3,FALSE)</f>
        <v>#N/A</v>
      </c>
      <c r="S32" s="11" t="e">
        <f>VLOOKUP(入力男子!N41,男子,5,FALSE)</f>
        <v>#N/A</v>
      </c>
      <c r="T32" s="11" t="e">
        <f>VLOOKUP(入力男子!N41,男子,6,FALSE)</f>
        <v>#N/A</v>
      </c>
      <c r="U32" s="12" t="e">
        <f>VLOOKUP(入力男子!N41,男子,7,FALSE)</f>
        <v>#N/A</v>
      </c>
      <c r="W32" s="24"/>
      <c r="X32" s="6">
        <v>27</v>
      </c>
      <c r="Y32" s="67">
        <f t="shared" si="0"/>
        <v>-19973</v>
      </c>
      <c r="Z32" s="35" t="e">
        <f>VLOOKUP(入力男子!Q41,男子,2,FALSE)</f>
        <v>#N/A</v>
      </c>
      <c r="AA32" s="36" t="e">
        <f>VLOOKUP(入力男子!Q41,男子,3,FALSE)</f>
        <v>#N/A</v>
      </c>
      <c r="AB32" s="7" t="e">
        <f>VLOOKUP(入力男子!Q41,男子,4,FALSE)</f>
        <v>#N/A</v>
      </c>
      <c r="AC32" s="85" t="e">
        <f t="shared" si="1"/>
        <v>#N/A</v>
      </c>
      <c r="AD32" s="5" t="e">
        <f>VLOOKUP(入力男子!Q41,男子,5,FALSE)</f>
        <v>#N/A</v>
      </c>
      <c r="AE32" s="5" t="e">
        <f>VLOOKUP(入力男子!Q41,男子,6,FALSE)</f>
        <v>#N/A</v>
      </c>
      <c r="AF32" s="8" t="e">
        <f>VLOOKUP(入力男子!Q41,男子,7,FALSE)</f>
        <v>#N/A</v>
      </c>
    </row>
    <row r="33" spans="1:32" s="3" customFormat="1" ht="15.75" customHeight="1" thickBot="1">
      <c r="A33" s="289"/>
      <c r="B33" s="289"/>
      <c r="C33" s="290"/>
      <c r="D33" s="290"/>
      <c r="E33" s="291"/>
      <c r="F33" s="291"/>
      <c r="G33" s="13"/>
      <c r="I33" s="24"/>
      <c r="J33" s="277"/>
      <c r="K33" s="68"/>
      <c r="L33" s="80"/>
      <c r="M33" s="80"/>
      <c r="N33" s="66">
        <f>K32*10+2</f>
        <v>-199858</v>
      </c>
      <c r="O33" s="33" t="e">
        <f>VLOOKUP(入力男子!N42,男子,2,FALSE)</f>
        <v>#N/A</v>
      </c>
      <c r="P33" s="34" t="e">
        <f>VLOOKUP(入力男子!N42,男子,3,FALSE)</f>
        <v>#N/A</v>
      </c>
      <c r="Q33" s="27" t="e">
        <f>VLOOKUP(入力男子!N42,男子,4,FALSE)</f>
        <v>#N/A</v>
      </c>
      <c r="R33" s="279"/>
      <c r="S33" s="9" t="e">
        <f>VLOOKUP(入力男子!N42,男子,5,FALSE)</f>
        <v>#N/A</v>
      </c>
      <c r="T33" s="9" t="e">
        <f>VLOOKUP(入力男子!N42,男子,6,FALSE)</f>
        <v>#N/A</v>
      </c>
      <c r="U33" s="10" t="e">
        <f>VLOOKUP(入力男子!N42,男子,7,FALSE)</f>
        <v>#N/A</v>
      </c>
      <c r="W33" s="24"/>
      <c r="X33" s="6">
        <v>28</v>
      </c>
      <c r="Y33" s="67">
        <f t="shared" si="0"/>
        <v>-19972</v>
      </c>
      <c r="Z33" s="35" t="e">
        <f>VLOOKUP(入力男子!Q42,男子,2,FALSE)</f>
        <v>#N/A</v>
      </c>
      <c r="AA33" s="36" t="e">
        <f>VLOOKUP(入力男子!Q42,男子,3,FALSE)</f>
        <v>#N/A</v>
      </c>
      <c r="AB33" s="7" t="e">
        <f>VLOOKUP(入力男子!Q42,男子,4,FALSE)</f>
        <v>#N/A</v>
      </c>
      <c r="AC33" s="85" t="e">
        <f t="shared" si="1"/>
        <v>#N/A</v>
      </c>
      <c r="AD33" s="5" t="e">
        <f>VLOOKUP(入力男子!Q42,男子,5,FALSE)</f>
        <v>#N/A</v>
      </c>
      <c r="AE33" s="5" t="e">
        <f>VLOOKUP(入力男子!Q42,男子,6,FALSE)</f>
        <v>#N/A</v>
      </c>
      <c r="AF33" s="8" t="e">
        <f>VLOOKUP(入力男子!Q42,男子,7,FALSE)</f>
        <v>#N/A</v>
      </c>
    </row>
    <row r="34" spans="1:32" s="3" customFormat="1" ht="15.75" customHeight="1">
      <c r="E34" s="30"/>
      <c r="F34" s="30"/>
      <c r="I34" s="24"/>
      <c r="J34" s="277">
        <v>15</v>
      </c>
      <c r="K34" s="68">
        <f>($O$1-200)*100+J34</f>
        <v>-19985</v>
      </c>
      <c r="L34" s="81" t="e">
        <f>CONCATENATE(O34," ・ ",O35)</f>
        <v>#N/A</v>
      </c>
      <c r="M34" s="80" t="e">
        <f>VLOOKUP($O$1,学校,3,FALSE)</f>
        <v>#N/A</v>
      </c>
      <c r="N34" s="66">
        <f>K34*10+1</f>
        <v>-199849</v>
      </c>
      <c r="O34" s="31" t="e">
        <f>VLOOKUP(入力男子!N43,男子,2,FALSE)</f>
        <v>#N/A</v>
      </c>
      <c r="P34" s="32" t="e">
        <f>VLOOKUP(入力男子!N43,男子,3,FALSE)</f>
        <v>#N/A</v>
      </c>
      <c r="Q34" s="26" t="e">
        <f>VLOOKUP(入力男子!N43,男子,4,FALSE)</f>
        <v>#N/A</v>
      </c>
      <c r="R34" s="278" t="e">
        <f>VLOOKUP($O$1,学校,3,FALSE)</f>
        <v>#N/A</v>
      </c>
      <c r="S34" s="11" t="e">
        <f>VLOOKUP(入力男子!N43,男子,5,FALSE)</f>
        <v>#N/A</v>
      </c>
      <c r="T34" s="11" t="e">
        <f>VLOOKUP(入力男子!N43,男子,6,FALSE)</f>
        <v>#N/A</v>
      </c>
      <c r="U34" s="12" t="e">
        <f>VLOOKUP(入力男子!N43,男子,7,FALSE)</f>
        <v>#N/A</v>
      </c>
      <c r="W34" s="24"/>
      <c r="X34" s="6">
        <v>29</v>
      </c>
      <c r="Y34" s="67">
        <f t="shared" si="0"/>
        <v>-19971</v>
      </c>
      <c r="Z34" s="35" t="e">
        <f>VLOOKUP(入力男子!Q43,男子,2,FALSE)</f>
        <v>#N/A</v>
      </c>
      <c r="AA34" s="36" t="e">
        <f>VLOOKUP(入力男子!Q43,男子,3,FALSE)</f>
        <v>#N/A</v>
      </c>
      <c r="AB34" s="7" t="e">
        <f>VLOOKUP(入力男子!Q43,男子,4,FALSE)</f>
        <v>#N/A</v>
      </c>
      <c r="AC34" s="85" t="e">
        <f t="shared" si="1"/>
        <v>#N/A</v>
      </c>
      <c r="AD34" s="5" t="e">
        <f>VLOOKUP(入力男子!Q43,男子,5,FALSE)</f>
        <v>#N/A</v>
      </c>
      <c r="AE34" s="5" t="e">
        <f>VLOOKUP(入力男子!Q43,男子,6,FALSE)</f>
        <v>#N/A</v>
      </c>
      <c r="AF34" s="8" t="e">
        <f>VLOOKUP(入力男子!Q43,男子,7,FALSE)</f>
        <v>#N/A</v>
      </c>
    </row>
    <row r="35" spans="1:32" s="3" customFormat="1" ht="15.75" customHeight="1" thickBot="1">
      <c r="A35" s="292" t="s">
        <v>22</v>
      </c>
      <c r="B35" s="292"/>
      <c r="C35" s="29"/>
      <c r="D35" s="29"/>
      <c r="I35" s="24"/>
      <c r="J35" s="277"/>
      <c r="K35" s="68"/>
      <c r="L35" s="80"/>
      <c r="M35" s="80"/>
      <c r="N35" s="66">
        <f>K34*10+2</f>
        <v>-199848</v>
      </c>
      <c r="O35" s="33" t="e">
        <f>VLOOKUP(入力男子!N44,男子,2,FALSE)</f>
        <v>#N/A</v>
      </c>
      <c r="P35" s="34" t="e">
        <f>VLOOKUP(入力男子!N44,男子,3,FALSE)</f>
        <v>#N/A</v>
      </c>
      <c r="Q35" s="27" t="e">
        <f>VLOOKUP(入力男子!N44,男子,4,FALSE)</f>
        <v>#N/A</v>
      </c>
      <c r="R35" s="279"/>
      <c r="S35" s="9" t="e">
        <f>VLOOKUP(入力男子!N44,男子,5,FALSE)</f>
        <v>#N/A</v>
      </c>
      <c r="T35" s="9" t="e">
        <f>VLOOKUP(入力男子!N44,男子,6,FALSE)</f>
        <v>#N/A</v>
      </c>
      <c r="U35" s="10" t="e">
        <f>VLOOKUP(入力男子!N44,男子,7,FALSE)</f>
        <v>#N/A</v>
      </c>
      <c r="W35" s="24"/>
      <c r="X35" s="6">
        <v>30</v>
      </c>
      <c r="Y35" s="67">
        <f t="shared" si="0"/>
        <v>-19970</v>
      </c>
      <c r="Z35" s="35" t="e">
        <f>VLOOKUP(入力男子!Q44,男子,2,FALSE)</f>
        <v>#N/A</v>
      </c>
      <c r="AA35" s="36" t="e">
        <f>VLOOKUP(入力男子!Q44,男子,3,FALSE)</f>
        <v>#N/A</v>
      </c>
      <c r="AB35" s="7" t="e">
        <f>VLOOKUP(入力男子!Q44,男子,4,FALSE)</f>
        <v>#N/A</v>
      </c>
      <c r="AC35" s="85" t="e">
        <f t="shared" si="1"/>
        <v>#N/A</v>
      </c>
      <c r="AD35" s="5" t="e">
        <f>VLOOKUP(入力男子!Q44,男子,5,FALSE)</f>
        <v>#N/A</v>
      </c>
      <c r="AE35" s="5" t="e">
        <f>VLOOKUP(入力男子!Q44,男子,6,FALSE)</f>
        <v>#N/A</v>
      </c>
      <c r="AF35" s="8" t="e">
        <f>VLOOKUP(入力男子!Q44,男子,7,FALSE)</f>
        <v>#N/A</v>
      </c>
    </row>
    <row r="36" spans="1:32" s="3" customFormat="1" ht="15.75" customHeight="1">
      <c r="A36" s="289">
        <f>入力男子!B8</f>
        <v>0</v>
      </c>
      <c r="B36" s="289"/>
      <c r="C36" s="290">
        <f>入力男子!C8</f>
        <v>0</v>
      </c>
      <c r="D36" s="290"/>
      <c r="E36" s="291" t="s">
        <v>21</v>
      </c>
      <c r="F36" s="291"/>
      <c r="I36" s="24"/>
      <c r="J36" s="277">
        <v>16</v>
      </c>
      <c r="K36" s="68">
        <f>($O$1-200)*100+J36</f>
        <v>-19984</v>
      </c>
      <c r="L36" s="81" t="e">
        <f>CONCATENATE(O36," ・ ",O37)</f>
        <v>#N/A</v>
      </c>
      <c r="M36" s="80" t="e">
        <f>VLOOKUP($O$1,学校,3,FALSE)</f>
        <v>#N/A</v>
      </c>
      <c r="N36" s="66">
        <f>K36*10+1</f>
        <v>-199839</v>
      </c>
      <c r="O36" s="31" t="e">
        <f>VLOOKUP(入力男子!N45,男子,2,FALSE)</f>
        <v>#N/A</v>
      </c>
      <c r="P36" s="32" t="e">
        <f>VLOOKUP(入力男子!N45,男子,3,FALSE)</f>
        <v>#N/A</v>
      </c>
      <c r="Q36" s="26" t="e">
        <f>VLOOKUP(入力男子!N45,男子,4,FALSE)</f>
        <v>#N/A</v>
      </c>
      <c r="R36" s="278" t="e">
        <f>VLOOKUP($O$1,学校,3,FALSE)</f>
        <v>#N/A</v>
      </c>
      <c r="S36" s="11" t="e">
        <f>VLOOKUP(入力男子!N45,男子,5,FALSE)</f>
        <v>#N/A</v>
      </c>
      <c r="T36" s="11" t="e">
        <f>VLOOKUP(入力男子!N45,男子,6,FALSE)</f>
        <v>#N/A</v>
      </c>
      <c r="U36" s="12" t="e">
        <f>VLOOKUP(入力男子!N45,男子,7,FALSE)</f>
        <v>#N/A</v>
      </c>
      <c r="W36" s="24"/>
      <c r="X36" s="6">
        <v>31</v>
      </c>
      <c r="Y36" s="67">
        <f t="shared" si="0"/>
        <v>-19969</v>
      </c>
      <c r="Z36" s="35" t="e">
        <f>VLOOKUP(入力男子!Q45,男子,2,FALSE)</f>
        <v>#N/A</v>
      </c>
      <c r="AA36" s="36" t="e">
        <f>VLOOKUP(入力男子!Q45,男子,3,FALSE)</f>
        <v>#N/A</v>
      </c>
      <c r="AB36" s="7" t="e">
        <f>VLOOKUP(入力男子!Q45,男子,4,FALSE)</f>
        <v>#N/A</v>
      </c>
      <c r="AC36" s="85" t="e">
        <f t="shared" si="1"/>
        <v>#N/A</v>
      </c>
      <c r="AD36" s="5" t="e">
        <f>VLOOKUP(入力男子!Q45,男子,5,FALSE)</f>
        <v>#N/A</v>
      </c>
      <c r="AE36" s="5" t="e">
        <f>VLOOKUP(入力男子!Q45,男子,6,FALSE)</f>
        <v>#N/A</v>
      </c>
      <c r="AF36" s="8" t="e">
        <f>VLOOKUP(入力男子!Q45,男子,7,FALSE)</f>
        <v>#N/A</v>
      </c>
    </row>
    <row r="37" spans="1:32" s="3" customFormat="1" ht="15.75" customHeight="1" thickBot="1">
      <c r="A37" s="289"/>
      <c r="B37" s="289"/>
      <c r="C37" s="290"/>
      <c r="D37" s="290"/>
      <c r="E37" s="291"/>
      <c r="F37" s="291"/>
      <c r="I37" s="24"/>
      <c r="J37" s="277"/>
      <c r="K37" s="68"/>
      <c r="L37" s="80"/>
      <c r="M37" s="80"/>
      <c r="N37" s="66">
        <f>K36*10+2</f>
        <v>-199838</v>
      </c>
      <c r="O37" s="33" t="e">
        <f>VLOOKUP(入力男子!N46,男子,2,FALSE)</f>
        <v>#N/A</v>
      </c>
      <c r="P37" s="34" t="e">
        <f>VLOOKUP(入力男子!N46,男子,3,FALSE)</f>
        <v>#N/A</v>
      </c>
      <c r="Q37" s="27" t="e">
        <f>VLOOKUP(入力男子!N46,男子,4,FALSE)</f>
        <v>#N/A</v>
      </c>
      <c r="R37" s="279"/>
      <c r="S37" s="9" t="e">
        <f>VLOOKUP(入力男子!N46,男子,5,FALSE)</f>
        <v>#N/A</v>
      </c>
      <c r="T37" s="9" t="e">
        <f>VLOOKUP(入力男子!N46,男子,6,FALSE)</f>
        <v>#N/A</v>
      </c>
      <c r="U37" s="10" t="e">
        <f>VLOOKUP(入力男子!N46,男子,7,FALSE)</f>
        <v>#N/A</v>
      </c>
      <c r="W37" s="24"/>
      <c r="X37" s="6">
        <v>32</v>
      </c>
      <c r="Y37" s="67">
        <f t="shared" si="0"/>
        <v>-19968</v>
      </c>
      <c r="Z37" s="35" t="e">
        <f>VLOOKUP(入力男子!Q46,男子,2,FALSE)</f>
        <v>#N/A</v>
      </c>
      <c r="AA37" s="36" t="e">
        <f>VLOOKUP(入力男子!Q46,男子,3,FALSE)</f>
        <v>#N/A</v>
      </c>
      <c r="AB37" s="7" t="e">
        <f>VLOOKUP(入力男子!Q46,男子,4,FALSE)</f>
        <v>#N/A</v>
      </c>
      <c r="AC37" s="85" t="e">
        <f t="shared" si="1"/>
        <v>#N/A</v>
      </c>
      <c r="AD37" s="5" t="e">
        <f>VLOOKUP(入力男子!Q46,男子,5,FALSE)</f>
        <v>#N/A</v>
      </c>
      <c r="AE37" s="5" t="e">
        <f>VLOOKUP(入力男子!Q46,男子,6,FALSE)</f>
        <v>#N/A</v>
      </c>
      <c r="AF37" s="8" t="e">
        <f>VLOOKUP(入力男子!Q46,男子,7,FALSE)</f>
        <v>#N/A</v>
      </c>
    </row>
    <row r="38" spans="1:32" s="3" customFormat="1" ht="15.75" customHeight="1">
      <c r="A38" s="4"/>
      <c r="I38" s="24"/>
      <c r="J38" s="277">
        <v>17</v>
      </c>
      <c r="K38" s="68">
        <f>($O$1-200)*100+J38</f>
        <v>-19983</v>
      </c>
      <c r="L38" s="81" t="e">
        <f>CONCATENATE(O38," ・ ",O39)</f>
        <v>#N/A</v>
      </c>
      <c r="M38" s="80" t="e">
        <f>VLOOKUP($O$1,学校,3,FALSE)</f>
        <v>#N/A</v>
      </c>
      <c r="N38" s="66">
        <f>K38*10+1</f>
        <v>-199829</v>
      </c>
      <c r="O38" s="31" t="e">
        <f>VLOOKUP(入力男子!N47,男子,2,FALSE)</f>
        <v>#N/A</v>
      </c>
      <c r="P38" s="32" t="e">
        <f>VLOOKUP(入力男子!N47,男子,3,FALSE)</f>
        <v>#N/A</v>
      </c>
      <c r="Q38" s="26" t="e">
        <f>VLOOKUP(入力男子!N47,男子,4,FALSE)</f>
        <v>#N/A</v>
      </c>
      <c r="R38" s="278" t="e">
        <f>VLOOKUP($O$1,学校,3,FALSE)</f>
        <v>#N/A</v>
      </c>
      <c r="S38" s="11" t="e">
        <f>VLOOKUP(入力男子!N47,男子,5,FALSE)</f>
        <v>#N/A</v>
      </c>
      <c r="T38" s="11" t="e">
        <f>VLOOKUP(入力男子!N47,男子,6,FALSE)</f>
        <v>#N/A</v>
      </c>
      <c r="U38" s="12" t="e">
        <f>VLOOKUP(入力男子!N47,男子,7,FALSE)</f>
        <v>#N/A</v>
      </c>
      <c r="W38" s="24"/>
      <c r="X38" s="6">
        <v>33</v>
      </c>
      <c r="Y38" s="67">
        <f t="shared" si="0"/>
        <v>-19967</v>
      </c>
      <c r="Z38" s="35" t="e">
        <f>VLOOKUP(入力男子!Q47,男子,2,FALSE)</f>
        <v>#N/A</v>
      </c>
      <c r="AA38" s="36" t="e">
        <f>VLOOKUP(入力男子!Q47,男子,3,FALSE)</f>
        <v>#N/A</v>
      </c>
      <c r="AB38" s="7" t="e">
        <f>VLOOKUP(入力男子!Q47,男子,4,FALSE)</f>
        <v>#N/A</v>
      </c>
      <c r="AC38" s="85" t="e">
        <f t="shared" si="1"/>
        <v>#N/A</v>
      </c>
      <c r="AD38" s="5" t="e">
        <f>VLOOKUP(入力男子!Q47,男子,5,FALSE)</f>
        <v>#N/A</v>
      </c>
      <c r="AE38" s="5" t="e">
        <f>VLOOKUP(入力男子!Q47,男子,6,FALSE)</f>
        <v>#N/A</v>
      </c>
      <c r="AF38" s="8" t="e">
        <f>VLOOKUP(入力男子!Q47,男子,7,FALSE)</f>
        <v>#N/A</v>
      </c>
    </row>
    <row r="39" spans="1:32" s="3" customFormat="1" ht="15.75" customHeight="1" thickBot="1">
      <c r="A39" s="4"/>
      <c r="I39" s="24"/>
      <c r="J39" s="277"/>
      <c r="K39" s="68"/>
      <c r="L39" s="80"/>
      <c r="M39" s="80"/>
      <c r="N39" s="66">
        <f>K38*10+2</f>
        <v>-199828</v>
      </c>
      <c r="O39" s="33" t="e">
        <f>VLOOKUP(入力男子!N48,男子,2,FALSE)</f>
        <v>#N/A</v>
      </c>
      <c r="P39" s="34" t="e">
        <f>VLOOKUP(入力男子!N48,男子,3,FALSE)</f>
        <v>#N/A</v>
      </c>
      <c r="Q39" s="27" t="e">
        <f>VLOOKUP(入力男子!N48,男子,4,FALSE)</f>
        <v>#N/A</v>
      </c>
      <c r="R39" s="279"/>
      <c r="S39" s="9" t="e">
        <f>VLOOKUP(入力男子!N48,男子,5,FALSE)</f>
        <v>#N/A</v>
      </c>
      <c r="T39" s="9" t="e">
        <f>VLOOKUP(入力男子!N48,男子,6,FALSE)</f>
        <v>#N/A</v>
      </c>
      <c r="U39" s="10" t="e">
        <f>VLOOKUP(入力男子!N48,男子,7,FALSE)</f>
        <v>#N/A</v>
      </c>
      <c r="W39" s="24"/>
      <c r="X39" s="6">
        <v>34</v>
      </c>
      <c r="Y39" s="67">
        <f t="shared" si="0"/>
        <v>-19966</v>
      </c>
      <c r="Z39" s="35" t="e">
        <f>VLOOKUP(入力男子!Q48,男子,2,FALSE)</f>
        <v>#N/A</v>
      </c>
      <c r="AA39" s="36" t="e">
        <f>VLOOKUP(入力男子!Q48,男子,3,FALSE)</f>
        <v>#N/A</v>
      </c>
      <c r="AB39" s="7" t="e">
        <f>VLOOKUP(入力男子!Q48,男子,4,FALSE)</f>
        <v>#N/A</v>
      </c>
      <c r="AC39" s="85" t="e">
        <f t="shared" si="1"/>
        <v>#N/A</v>
      </c>
      <c r="AD39" s="5" t="e">
        <f>VLOOKUP(入力男子!Q48,男子,5,FALSE)</f>
        <v>#N/A</v>
      </c>
      <c r="AE39" s="5" t="e">
        <f>VLOOKUP(入力男子!Q48,男子,6,FALSE)</f>
        <v>#N/A</v>
      </c>
      <c r="AF39" s="8" t="e">
        <f>VLOOKUP(入力男子!Q48,男子,7,FALSE)</f>
        <v>#N/A</v>
      </c>
    </row>
    <row r="40" spans="1:32" s="3" customFormat="1" ht="15.75" customHeight="1">
      <c r="A40" s="4"/>
      <c r="D40" s="2"/>
      <c r="I40" s="24"/>
      <c r="J40" s="277">
        <v>18</v>
      </c>
      <c r="K40" s="68">
        <f>($O$1-200)*100+J40</f>
        <v>-19982</v>
      </c>
      <c r="L40" s="81" t="e">
        <f>CONCATENATE(O40," ・ ",O41)</f>
        <v>#N/A</v>
      </c>
      <c r="M40" s="80" t="e">
        <f>VLOOKUP($O$1,学校,3,FALSE)</f>
        <v>#N/A</v>
      </c>
      <c r="N40" s="66">
        <f>K40*10+1</f>
        <v>-199819</v>
      </c>
      <c r="O40" s="31" t="e">
        <f>VLOOKUP(入力男子!N49,男子,2,FALSE)</f>
        <v>#N/A</v>
      </c>
      <c r="P40" s="32" t="e">
        <f>VLOOKUP(入力男子!N49,男子,3,FALSE)</f>
        <v>#N/A</v>
      </c>
      <c r="Q40" s="26" t="e">
        <f>VLOOKUP(入力男子!N49,男子,4,FALSE)</f>
        <v>#N/A</v>
      </c>
      <c r="R40" s="278" t="e">
        <f>VLOOKUP($O$1,学校,3,FALSE)</f>
        <v>#N/A</v>
      </c>
      <c r="S40" s="11" t="e">
        <f>VLOOKUP(入力男子!N49,男子,5,FALSE)</f>
        <v>#N/A</v>
      </c>
      <c r="T40" s="11" t="e">
        <f>VLOOKUP(入力男子!N49,男子,6,FALSE)</f>
        <v>#N/A</v>
      </c>
      <c r="U40" s="12" t="e">
        <f>VLOOKUP(入力男子!N49,男子,7,FALSE)</f>
        <v>#N/A</v>
      </c>
      <c r="W40" s="24"/>
      <c r="X40" s="6">
        <v>35</v>
      </c>
      <c r="Y40" s="67">
        <f t="shared" si="0"/>
        <v>-19965</v>
      </c>
      <c r="Z40" s="35" t="e">
        <f>VLOOKUP(入力男子!Q49,男子,2,FALSE)</f>
        <v>#N/A</v>
      </c>
      <c r="AA40" s="36" t="e">
        <f>VLOOKUP(入力男子!Q49,男子,3,FALSE)</f>
        <v>#N/A</v>
      </c>
      <c r="AB40" s="7" t="e">
        <f>VLOOKUP(入力男子!Q49,男子,4,FALSE)</f>
        <v>#N/A</v>
      </c>
      <c r="AC40" s="85" t="e">
        <f t="shared" si="1"/>
        <v>#N/A</v>
      </c>
      <c r="AD40" s="5" t="e">
        <f>VLOOKUP(入力男子!Q49,男子,5,FALSE)</f>
        <v>#N/A</v>
      </c>
      <c r="AE40" s="5" t="e">
        <f>VLOOKUP(入力男子!Q49,男子,6,FALSE)</f>
        <v>#N/A</v>
      </c>
      <c r="AF40" s="8" t="e">
        <f>VLOOKUP(入力男子!Q49,男子,7,FALSE)</f>
        <v>#N/A</v>
      </c>
    </row>
    <row r="41" spans="1:32" s="3" customFormat="1" ht="15.75" customHeight="1" thickBot="1">
      <c r="A41" s="4"/>
      <c r="I41" s="24"/>
      <c r="J41" s="277"/>
      <c r="K41" s="68"/>
      <c r="L41" s="80"/>
      <c r="M41" s="80"/>
      <c r="N41" s="66">
        <f>K40*10+2</f>
        <v>-199818</v>
      </c>
      <c r="O41" s="33" t="e">
        <f>VLOOKUP(入力男子!N50,男子,2,FALSE)</f>
        <v>#N/A</v>
      </c>
      <c r="P41" s="34" t="e">
        <f>VLOOKUP(入力男子!N50,男子,3,FALSE)</f>
        <v>#N/A</v>
      </c>
      <c r="Q41" s="27" t="e">
        <f>VLOOKUP(入力男子!N50,男子,4,FALSE)</f>
        <v>#N/A</v>
      </c>
      <c r="R41" s="279"/>
      <c r="S41" s="9" t="e">
        <f>VLOOKUP(入力男子!N50,男子,5,FALSE)</f>
        <v>#N/A</v>
      </c>
      <c r="T41" s="9" t="e">
        <f>VLOOKUP(入力男子!N50,男子,6,FALSE)</f>
        <v>#N/A</v>
      </c>
      <c r="U41" s="10" t="e">
        <f>VLOOKUP(入力男子!N50,男子,7,FALSE)</f>
        <v>#N/A</v>
      </c>
      <c r="W41" s="24"/>
      <c r="X41" s="6">
        <v>36</v>
      </c>
      <c r="Y41" s="67">
        <f t="shared" si="0"/>
        <v>-19964</v>
      </c>
      <c r="Z41" s="35" t="e">
        <f>VLOOKUP(入力男子!Q50,男子,2,FALSE)</f>
        <v>#N/A</v>
      </c>
      <c r="AA41" s="36" t="e">
        <f>VLOOKUP(入力男子!Q50,男子,3,FALSE)</f>
        <v>#N/A</v>
      </c>
      <c r="AB41" s="7" t="e">
        <f>VLOOKUP(入力男子!Q50,男子,4,FALSE)</f>
        <v>#N/A</v>
      </c>
      <c r="AC41" s="85" t="e">
        <f t="shared" si="1"/>
        <v>#N/A</v>
      </c>
      <c r="AD41" s="5" t="e">
        <f>VLOOKUP(入力男子!Q50,男子,5,FALSE)</f>
        <v>#N/A</v>
      </c>
      <c r="AE41" s="5" t="e">
        <f>VLOOKUP(入力男子!Q50,男子,6,FALSE)</f>
        <v>#N/A</v>
      </c>
      <c r="AF41" s="8" t="e">
        <f>VLOOKUP(入力男子!Q50,男子,7,FALSE)</f>
        <v>#N/A</v>
      </c>
    </row>
    <row r="42" spans="1:32" s="3" customFormat="1" ht="15.75" customHeight="1">
      <c r="A42" s="4"/>
      <c r="D42" s="288" t="s">
        <v>23</v>
      </c>
      <c r="E42" s="276">
        <f>入力男子!L5</f>
        <v>0</v>
      </c>
      <c r="F42" s="276"/>
      <c r="G42" s="276"/>
      <c r="I42" s="24"/>
      <c r="J42" s="277">
        <v>19</v>
      </c>
      <c r="K42" s="68">
        <f>($O$1-200)*100+J42</f>
        <v>-19981</v>
      </c>
      <c r="L42" s="81" t="e">
        <f>CONCATENATE(O42," ・ ",O43)</f>
        <v>#N/A</v>
      </c>
      <c r="M42" s="80" t="e">
        <f>VLOOKUP($O$1,学校,3,FALSE)</f>
        <v>#N/A</v>
      </c>
      <c r="N42" s="66">
        <f>K42*10+1</f>
        <v>-199809</v>
      </c>
      <c r="O42" s="31" t="e">
        <f>VLOOKUP(入力男子!N51,男子,2,FALSE)</f>
        <v>#N/A</v>
      </c>
      <c r="P42" s="32" t="e">
        <f>VLOOKUP(入力男子!N51,男子,3,FALSE)</f>
        <v>#N/A</v>
      </c>
      <c r="Q42" s="26" t="e">
        <f>VLOOKUP(入力男子!N51,男子,4,FALSE)</f>
        <v>#N/A</v>
      </c>
      <c r="R42" s="278" t="e">
        <f>VLOOKUP($O$1,学校,3,FALSE)</f>
        <v>#N/A</v>
      </c>
      <c r="S42" s="11" t="e">
        <f>VLOOKUP(入力男子!N51,男子,5,FALSE)</f>
        <v>#N/A</v>
      </c>
      <c r="T42" s="11" t="e">
        <f>VLOOKUP(入力男子!N51,男子,6,FALSE)</f>
        <v>#N/A</v>
      </c>
      <c r="U42" s="12" t="e">
        <f>VLOOKUP(入力男子!N51,男子,7,FALSE)</f>
        <v>#N/A</v>
      </c>
      <c r="W42" s="24"/>
      <c r="X42" s="6">
        <v>37</v>
      </c>
      <c r="Y42" s="67">
        <f t="shared" si="0"/>
        <v>-19963</v>
      </c>
      <c r="Z42" s="35" t="e">
        <f>VLOOKUP(入力男子!Q51,男子,2,FALSE)</f>
        <v>#N/A</v>
      </c>
      <c r="AA42" s="36" t="e">
        <f>VLOOKUP(入力男子!Q51,男子,3,FALSE)</f>
        <v>#N/A</v>
      </c>
      <c r="AB42" s="7" t="e">
        <f>VLOOKUP(入力男子!Q51,男子,4,FALSE)</f>
        <v>#N/A</v>
      </c>
      <c r="AC42" s="85" t="e">
        <f t="shared" si="1"/>
        <v>#N/A</v>
      </c>
      <c r="AD42" s="5" t="e">
        <f>VLOOKUP(入力男子!Q51,男子,5,FALSE)</f>
        <v>#N/A</v>
      </c>
      <c r="AE42" s="5" t="e">
        <f>VLOOKUP(入力男子!Q51,男子,6,FALSE)</f>
        <v>#N/A</v>
      </c>
      <c r="AF42" s="8" t="e">
        <f>VLOOKUP(入力男子!Q51,男子,7,FALSE)</f>
        <v>#N/A</v>
      </c>
    </row>
    <row r="43" spans="1:32" s="3" customFormat="1" ht="15.75" customHeight="1" thickBot="1">
      <c r="A43" s="4"/>
      <c r="D43" s="288"/>
      <c r="E43" s="276"/>
      <c r="F43" s="276"/>
      <c r="G43" s="276"/>
      <c r="I43" s="24"/>
      <c r="J43" s="277"/>
      <c r="K43" s="68"/>
      <c r="L43" s="80"/>
      <c r="M43" s="80"/>
      <c r="N43" s="66">
        <f>K42*10+2</f>
        <v>-199808</v>
      </c>
      <c r="O43" s="33" t="e">
        <f>VLOOKUP(入力男子!N52,男子,2,FALSE)</f>
        <v>#N/A</v>
      </c>
      <c r="P43" s="34" t="e">
        <f>VLOOKUP(入力男子!N52,男子,3,FALSE)</f>
        <v>#N/A</v>
      </c>
      <c r="Q43" s="27" t="e">
        <f>VLOOKUP(入力男子!N52,男子,4,FALSE)</f>
        <v>#N/A</v>
      </c>
      <c r="R43" s="279"/>
      <c r="S43" s="9" t="e">
        <f>VLOOKUP(入力男子!N52,男子,5,FALSE)</f>
        <v>#N/A</v>
      </c>
      <c r="T43" s="9" t="e">
        <f>VLOOKUP(入力男子!N52,男子,6,FALSE)</f>
        <v>#N/A</v>
      </c>
      <c r="U43" s="10" t="e">
        <f>VLOOKUP(入力男子!N52,男子,7,FALSE)</f>
        <v>#N/A</v>
      </c>
      <c r="W43" s="24"/>
      <c r="X43" s="6">
        <v>38</v>
      </c>
      <c r="Y43" s="67">
        <f t="shared" si="0"/>
        <v>-19962</v>
      </c>
      <c r="Z43" s="35" t="e">
        <f>VLOOKUP(入力男子!Q52,男子,2,FALSE)</f>
        <v>#N/A</v>
      </c>
      <c r="AA43" s="36" t="e">
        <f>VLOOKUP(入力男子!Q52,男子,3,FALSE)</f>
        <v>#N/A</v>
      </c>
      <c r="AB43" s="7" t="e">
        <f>VLOOKUP(入力男子!Q52,男子,4,FALSE)</f>
        <v>#N/A</v>
      </c>
      <c r="AC43" s="85" t="e">
        <f t="shared" si="1"/>
        <v>#N/A</v>
      </c>
      <c r="AD43" s="5" t="e">
        <f>VLOOKUP(入力男子!Q52,男子,5,FALSE)</f>
        <v>#N/A</v>
      </c>
      <c r="AE43" s="5" t="e">
        <f>VLOOKUP(入力男子!Q52,男子,6,FALSE)</f>
        <v>#N/A</v>
      </c>
      <c r="AF43" s="8" t="e">
        <f>VLOOKUP(入力男子!Q52,男子,7,FALSE)</f>
        <v>#N/A</v>
      </c>
    </row>
    <row r="44" spans="1:32" s="3" customFormat="1" ht="15.75" customHeight="1">
      <c r="A44" s="4"/>
      <c r="I44" s="24"/>
      <c r="J44" s="277">
        <v>20</v>
      </c>
      <c r="K44" s="68">
        <f>($O$1-200)*100+J44</f>
        <v>-19980</v>
      </c>
      <c r="L44" s="81" t="e">
        <f>CONCATENATE(O44," ・ ",O45)</f>
        <v>#N/A</v>
      </c>
      <c r="M44" s="80" t="e">
        <f>VLOOKUP($O$1,学校,3,FALSE)</f>
        <v>#N/A</v>
      </c>
      <c r="N44" s="66">
        <f>K44*10+1</f>
        <v>-199799</v>
      </c>
      <c r="O44" s="31" t="e">
        <f>VLOOKUP(入力男子!N53,男子,2,FALSE)</f>
        <v>#N/A</v>
      </c>
      <c r="P44" s="32" t="e">
        <f>VLOOKUP(入力男子!N53,男子,3,FALSE)</f>
        <v>#N/A</v>
      </c>
      <c r="Q44" s="26" t="e">
        <f>VLOOKUP(入力男子!N53,男子,4,FALSE)</f>
        <v>#N/A</v>
      </c>
      <c r="R44" s="278" t="e">
        <f>VLOOKUP($O$1,学校,3,FALSE)</f>
        <v>#N/A</v>
      </c>
      <c r="S44" s="11" t="e">
        <f>VLOOKUP(入力男子!N53,男子,5,FALSE)</f>
        <v>#N/A</v>
      </c>
      <c r="T44" s="11" t="e">
        <f>VLOOKUP(入力男子!N53,男子,6,FALSE)</f>
        <v>#N/A</v>
      </c>
      <c r="U44" s="12" t="e">
        <f>VLOOKUP(入力男子!N53,男子,7,FALSE)</f>
        <v>#N/A</v>
      </c>
      <c r="W44" s="24"/>
      <c r="X44" s="6">
        <v>39</v>
      </c>
      <c r="Y44" s="67">
        <f t="shared" si="0"/>
        <v>-19961</v>
      </c>
      <c r="Z44" s="35" t="e">
        <f>VLOOKUP(入力男子!Q53,男子,2,FALSE)</f>
        <v>#N/A</v>
      </c>
      <c r="AA44" s="36" t="e">
        <f>VLOOKUP(入力男子!Q53,男子,3,FALSE)</f>
        <v>#N/A</v>
      </c>
      <c r="AB44" s="7" t="e">
        <f>VLOOKUP(入力男子!Q53,男子,4,FALSE)</f>
        <v>#N/A</v>
      </c>
      <c r="AC44" s="85" t="e">
        <f t="shared" si="1"/>
        <v>#N/A</v>
      </c>
      <c r="AD44" s="5" t="e">
        <f>VLOOKUP(入力男子!Q53,男子,5,FALSE)</f>
        <v>#N/A</v>
      </c>
      <c r="AE44" s="5" t="e">
        <f>VLOOKUP(入力男子!Q53,男子,6,FALSE)</f>
        <v>#N/A</v>
      </c>
      <c r="AF44" s="8" t="e">
        <f>VLOOKUP(入力男子!Q53,男子,7,FALSE)</f>
        <v>#N/A</v>
      </c>
    </row>
    <row r="45" spans="1:32" s="3" customFormat="1" ht="15.75" customHeight="1" thickBot="1">
      <c r="A45" s="4"/>
      <c r="I45" s="24"/>
      <c r="J45" s="277"/>
      <c r="K45" s="68"/>
      <c r="L45" s="80"/>
      <c r="M45" s="80"/>
      <c r="N45" s="66">
        <f>K44*10+2</f>
        <v>-199798</v>
      </c>
      <c r="O45" s="33" t="e">
        <f>VLOOKUP(入力男子!N54,男子,2,FALSE)</f>
        <v>#N/A</v>
      </c>
      <c r="P45" s="34" t="e">
        <f>VLOOKUP(入力男子!N54,男子,3,FALSE)</f>
        <v>#N/A</v>
      </c>
      <c r="Q45" s="27" t="e">
        <f>VLOOKUP(入力男子!N54,男子,4,FALSE)</f>
        <v>#N/A</v>
      </c>
      <c r="R45" s="279"/>
      <c r="S45" s="9" t="e">
        <f>VLOOKUP(入力男子!N54,男子,5,FALSE)</f>
        <v>#N/A</v>
      </c>
      <c r="T45" s="9" t="e">
        <f>VLOOKUP(入力男子!N54,男子,6,FALSE)</f>
        <v>#N/A</v>
      </c>
      <c r="U45" s="10" t="e">
        <f>VLOOKUP(入力男子!N54,男子,7,FALSE)</f>
        <v>#N/A</v>
      </c>
      <c r="W45" s="24"/>
      <c r="X45" s="6">
        <v>40</v>
      </c>
      <c r="Y45" s="67">
        <f t="shared" si="0"/>
        <v>-19960</v>
      </c>
      <c r="Z45" s="35" t="e">
        <f>VLOOKUP(入力男子!Q54,男子,2,FALSE)</f>
        <v>#N/A</v>
      </c>
      <c r="AA45" s="36" t="e">
        <f>VLOOKUP(入力男子!Q54,男子,3,FALSE)</f>
        <v>#N/A</v>
      </c>
      <c r="AB45" s="7" t="e">
        <f>VLOOKUP(入力男子!Q54,男子,4,FALSE)</f>
        <v>#N/A</v>
      </c>
      <c r="AC45" s="85" t="e">
        <f t="shared" si="1"/>
        <v>#N/A</v>
      </c>
      <c r="AD45" s="5" t="e">
        <f>VLOOKUP(入力男子!Q54,男子,5,FALSE)</f>
        <v>#N/A</v>
      </c>
      <c r="AE45" s="5" t="e">
        <f>VLOOKUP(入力男子!Q54,男子,6,FALSE)</f>
        <v>#N/A</v>
      </c>
      <c r="AF45" s="8" t="e">
        <f>VLOOKUP(入力男子!Q54,男子,7,FALSE)</f>
        <v>#N/A</v>
      </c>
    </row>
    <row r="46" spans="1:32" s="3" customFormat="1">
      <c r="A46" s="4"/>
      <c r="J46" s="2"/>
      <c r="K46" s="2"/>
      <c r="L46" s="2"/>
      <c r="M46" s="2"/>
      <c r="N46" s="2"/>
      <c r="X46" s="2"/>
      <c r="Y46" s="2"/>
    </row>
    <row r="47" spans="1:32" s="3" customFormat="1">
      <c r="A47" s="4"/>
      <c r="J47" s="2"/>
      <c r="K47" s="2"/>
      <c r="L47" s="2"/>
      <c r="M47" s="2"/>
      <c r="N47" s="2"/>
      <c r="X47" s="2"/>
      <c r="Y47" s="2"/>
    </row>
  </sheetData>
  <sheetProtection password="C6CC" sheet="1" objects="1" scenarios="1"/>
  <mergeCells count="118">
    <mergeCell ref="R42:R43"/>
    <mergeCell ref="R44:R45"/>
    <mergeCell ref="R34:R35"/>
    <mergeCell ref="R36:R37"/>
    <mergeCell ref="R38:R39"/>
    <mergeCell ref="R40:R41"/>
    <mergeCell ref="J24:J25"/>
    <mergeCell ref="R26:R27"/>
    <mergeCell ref="R28:R29"/>
    <mergeCell ref="R30:R31"/>
    <mergeCell ref="R32:R33"/>
    <mergeCell ref="J44:J45"/>
    <mergeCell ref="R18:R19"/>
    <mergeCell ref="R20:R21"/>
    <mergeCell ref="R22:R23"/>
    <mergeCell ref="R24:R25"/>
    <mergeCell ref="J26:J27"/>
    <mergeCell ref="A22:A23"/>
    <mergeCell ref="R10:R11"/>
    <mergeCell ref="R12:R13"/>
    <mergeCell ref="R14:R15"/>
    <mergeCell ref="R16:R17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D18:D19"/>
    <mergeCell ref="E18:E19"/>
    <mergeCell ref="D42:D43"/>
    <mergeCell ref="E42:G43"/>
    <mergeCell ref="J18:J19"/>
    <mergeCell ref="J20:J21"/>
    <mergeCell ref="J22:J23"/>
    <mergeCell ref="A36:B37"/>
    <mergeCell ref="C36:D37"/>
    <mergeCell ref="E36:F37"/>
    <mergeCell ref="A35:B35"/>
    <mergeCell ref="A31:B31"/>
    <mergeCell ref="E32:F33"/>
    <mergeCell ref="C32:D33"/>
    <mergeCell ref="A32:B33"/>
    <mergeCell ref="A27:C29"/>
    <mergeCell ref="D27:F29"/>
    <mergeCell ref="J28:J29"/>
    <mergeCell ref="J30:J31"/>
    <mergeCell ref="J32:J33"/>
    <mergeCell ref="J42:J43"/>
    <mergeCell ref="J34:J35"/>
    <mergeCell ref="J36:J37"/>
    <mergeCell ref="J38:J39"/>
    <mergeCell ref="J40:J41"/>
    <mergeCell ref="C18:C19"/>
    <mergeCell ref="B22:B23"/>
    <mergeCell ref="C22:C23"/>
    <mergeCell ref="D22:D23"/>
    <mergeCell ref="E22:E23"/>
    <mergeCell ref="F22:F23"/>
    <mergeCell ref="G22:G23"/>
    <mergeCell ref="A3:C3"/>
    <mergeCell ref="J10:J11"/>
    <mergeCell ref="J12:J13"/>
    <mergeCell ref="J14:J15"/>
    <mergeCell ref="J16:J17"/>
    <mergeCell ref="G10:G11"/>
    <mergeCell ref="G12:G13"/>
    <mergeCell ref="G14:G15"/>
    <mergeCell ref="G16:G17"/>
    <mergeCell ref="A10:A11"/>
    <mergeCell ref="B10:B11"/>
    <mergeCell ref="C10:C11"/>
    <mergeCell ref="D10:D11"/>
    <mergeCell ref="E10:E11"/>
    <mergeCell ref="F10:F11"/>
    <mergeCell ref="F18:F19"/>
    <mergeCell ref="A16:A17"/>
    <mergeCell ref="B16:B17"/>
    <mergeCell ref="AB1:AF2"/>
    <mergeCell ref="Z1:Z2"/>
    <mergeCell ref="J6:J7"/>
    <mergeCell ref="J8:J9"/>
    <mergeCell ref="R6:R7"/>
    <mergeCell ref="R8:R9"/>
    <mergeCell ref="A6:A7"/>
    <mergeCell ref="A8:A9"/>
    <mergeCell ref="D8:D9"/>
    <mergeCell ref="E8:E9"/>
    <mergeCell ref="B8:B9"/>
    <mergeCell ref="C8:C9"/>
    <mergeCell ref="B6:B7"/>
    <mergeCell ref="C6:C7"/>
    <mergeCell ref="D6:G7"/>
    <mergeCell ref="F8:F9"/>
    <mergeCell ref="G8:G9"/>
    <mergeCell ref="Q1:U2"/>
    <mergeCell ref="A1:I1"/>
    <mergeCell ref="O1:O2"/>
    <mergeCell ref="C16:C17"/>
    <mergeCell ref="D16:D17"/>
    <mergeCell ref="E16:E17"/>
    <mergeCell ref="F16:F17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</mergeCells>
  <phoneticPr fontId="2"/>
  <conditionalFormatting sqref="E8:G23 R44 B8:C23 D6:D23 O6:Q45 S6:U45 R6 R8 R10 R12 R14 R16 R18 R20 R22 R24 R26 R28 R30 R32 R34 R36 R38 R40 R42 Z6:AF45">
    <cfRule type="expression" dxfId="4" priority="1" stopIfTrue="1">
      <formula>ISERROR(B6)=TRUE</formula>
    </cfRule>
  </conditionalFormatting>
  <conditionalFormatting sqref="B6:C7">
    <cfRule type="expression" dxfId="3" priority="2" stopIfTrue="1">
      <formula>B6=0</formula>
    </cfRule>
  </conditionalFormatting>
  <conditionalFormatting sqref="O1:O2 Q1:U2 A27:C29 A32:D33 A36:D37 E42:G43 Z1:Z2 AB1:AF2">
    <cfRule type="cellIs" dxfId="2" priority="3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47"/>
  <sheetViews>
    <sheetView zoomScaleNormal="100" zoomScaleSheetLayoutView="100" workbookViewId="0">
      <selection activeCell="J16" sqref="J16:J17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7.125" hidden="1" customWidth="1"/>
    <col min="12" max="12" width="16.625" hidden="1" customWidth="1"/>
    <col min="13" max="13" width="7.125" hidden="1" customWidth="1"/>
    <col min="14" max="14" width="9.625" style="79" hidden="1" customWidth="1"/>
    <col min="18" max="18" width="9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7.75" hidden="1" customWidth="1"/>
    <col min="29" max="29" width="9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86" t="s">
        <v>250</v>
      </c>
      <c r="B1" s="286"/>
      <c r="C1" s="286"/>
      <c r="D1" s="286"/>
      <c r="E1" s="286"/>
      <c r="F1" s="286"/>
      <c r="G1" s="286"/>
      <c r="H1" s="286"/>
      <c r="I1" s="286"/>
      <c r="J1" s="2"/>
      <c r="K1" s="2"/>
      <c r="L1" s="2"/>
      <c r="M1" s="2"/>
      <c r="N1" s="75"/>
      <c r="O1" s="276">
        <f>入力女子!L5</f>
        <v>0</v>
      </c>
      <c r="P1" s="25"/>
      <c r="Q1" s="275">
        <f>入力女子!B5</f>
        <v>0</v>
      </c>
      <c r="R1" s="275"/>
      <c r="S1" s="275"/>
      <c r="T1" s="275"/>
      <c r="U1" s="275"/>
      <c r="X1" s="2"/>
      <c r="Y1" s="2"/>
      <c r="Z1" s="276">
        <f>入力女子!L5</f>
        <v>0</v>
      </c>
      <c r="AA1" s="43"/>
      <c r="AB1" s="275">
        <f>入力女子!B5</f>
        <v>0</v>
      </c>
      <c r="AC1" s="275"/>
      <c r="AD1" s="275"/>
      <c r="AE1" s="275"/>
      <c r="AF1" s="275"/>
    </row>
    <row r="2" spans="1:32" s="3" customFormat="1" ht="15.75" customHeight="1">
      <c r="A2" s="4"/>
      <c r="N2" s="76"/>
      <c r="O2" s="276"/>
      <c r="P2" s="25"/>
      <c r="Q2" s="275"/>
      <c r="R2" s="275"/>
      <c r="S2" s="275"/>
      <c r="T2" s="275"/>
      <c r="U2" s="275"/>
      <c r="Z2" s="276"/>
      <c r="AB2" s="275"/>
      <c r="AC2" s="275"/>
      <c r="AD2" s="275"/>
      <c r="AE2" s="275"/>
      <c r="AF2" s="275"/>
    </row>
    <row r="3" spans="1:32" s="3" customFormat="1" ht="15.75" customHeight="1">
      <c r="A3" s="287" t="s">
        <v>36</v>
      </c>
      <c r="B3" s="287"/>
      <c r="C3" s="287"/>
      <c r="I3" s="24"/>
      <c r="J3" s="13"/>
      <c r="K3" s="13"/>
      <c r="L3" s="13"/>
      <c r="M3" s="13"/>
      <c r="N3" s="77"/>
      <c r="O3" s="42" t="s">
        <v>37</v>
      </c>
      <c r="W3" s="24"/>
      <c r="X3" s="13"/>
      <c r="Y3" s="13"/>
      <c r="Z3" s="42" t="s">
        <v>38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77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78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77" t="s">
        <v>17</v>
      </c>
      <c r="B6" s="273">
        <f>入力女子!B9</f>
        <v>0</v>
      </c>
      <c r="C6" s="264">
        <f>入力女子!C9</f>
        <v>0</v>
      </c>
      <c r="D6" s="280"/>
      <c r="E6" s="281"/>
      <c r="F6" s="281"/>
      <c r="G6" s="282"/>
      <c r="I6" s="24"/>
      <c r="J6" s="277">
        <v>1</v>
      </c>
      <c r="K6" s="69">
        <f>($O$1-200)*100+J6</f>
        <v>-19999</v>
      </c>
      <c r="L6" s="73" t="e">
        <f>CONCATENATE(O6," ・ ",O7)</f>
        <v>#N/A</v>
      </c>
      <c r="M6" s="72" t="e">
        <f>VLOOKUP($O$1,学校,3,FALSE)</f>
        <v>#N/A</v>
      </c>
      <c r="N6" s="66">
        <f>K6*10+1</f>
        <v>-199989</v>
      </c>
      <c r="O6" s="31" t="e">
        <f>VLOOKUP(入力女子!N15,女子,2,FALSE)</f>
        <v>#N/A</v>
      </c>
      <c r="P6" s="32" t="e">
        <f>VLOOKUP(入力女子!N15,女子,3,FALSE)</f>
        <v>#N/A</v>
      </c>
      <c r="Q6" s="26" t="e">
        <f>VLOOKUP(入力女子!N15,女子,4,FALSE)</f>
        <v>#N/A</v>
      </c>
      <c r="R6" s="278" t="e">
        <f>VLOOKUP($O$1,学校,3,FALSE)</f>
        <v>#N/A</v>
      </c>
      <c r="S6" s="11" t="e">
        <f>VLOOKUP(入力女子!N15,女子,5,FALSE)</f>
        <v>#N/A</v>
      </c>
      <c r="T6" s="11" t="e">
        <f>VLOOKUP(入力女子!N15,女子,6,FALSE)</f>
        <v>#N/A</v>
      </c>
      <c r="U6" s="12" t="e">
        <f>VLOOKUP(入力女子!N15,女子,7,FALSE)</f>
        <v>#N/A</v>
      </c>
      <c r="W6" s="24"/>
      <c r="X6" s="6">
        <v>1</v>
      </c>
      <c r="Y6" s="70">
        <f>($Z$1-200)*100+X6</f>
        <v>-19999</v>
      </c>
      <c r="Z6" s="35" t="e">
        <f>VLOOKUP(入力女子!Q15,女子,2,FALSE)</f>
        <v>#N/A</v>
      </c>
      <c r="AA6" s="36" t="e">
        <f>VLOOKUP(入力女子!Q15,女子,3,FALSE)</f>
        <v>#N/A</v>
      </c>
      <c r="AB6" s="7" t="e">
        <f>VLOOKUP(入力女子!Q15,女子,4,FALSE)</f>
        <v>#N/A</v>
      </c>
      <c r="AC6" s="74" t="e">
        <f>VLOOKUP($Z$1,学校,3,FALSE)</f>
        <v>#N/A</v>
      </c>
      <c r="AD6" s="5" t="e">
        <f>VLOOKUP(入力女子!Q15,女子,5,FALSE)</f>
        <v>#N/A</v>
      </c>
      <c r="AE6" s="5" t="e">
        <f>VLOOKUP(入力女子!Q15,女子,6,FALSE)</f>
        <v>#N/A</v>
      </c>
      <c r="AF6" s="8" t="e">
        <f>VLOOKUP(入力女子!Q15,女子,7,FALSE)</f>
        <v>#N/A</v>
      </c>
    </row>
    <row r="7" spans="1:32" s="3" customFormat="1" ht="15.75" customHeight="1" thickBot="1">
      <c r="A7" s="277"/>
      <c r="B7" s="274"/>
      <c r="C7" s="265"/>
      <c r="D7" s="283"/>
      <c r="E7" s="284"/>
      <c r="F7" s="284"/>
      <c r="G7" s="285"/>
      <c r="I7" s="24"/>
      <c r="J7" s="277"/>
      <c r="K7" s="69"/>
      <c r="L7" s="71"/>
      <c r="M7" s="71"/>
      <c r="N7" s="66">
        <f>K6*10+2</f>
        <v>-199988</v>
      </c>
      <c r="O7" s="33" t="e">
        <f>VLOOKUP(入力女子!N16,女子,2,FALSE)</f>
        <v>#N/A</v>
      </c>
      <c r="P7" s="34" t="e">
        <f>VLOOKUP(入力女子!N16,女子,3,FALSE)</f>
        <v>#N/A</v>
      </c>
      <c r="Q7" s="27" t="e">
        <f>VLOOKUP(入力女子!N16,女子,4,FALSE)</f>
        <v>#N/A</v>
      </c>
      <c r="R7" s="279"/>
      <c r="S7" s="9" t="e">
        <f>VLOOKUP(入力女子!N16,女子,5,FALSE)</f>
        <v>#N/A</v>
      </c>
      <c r="T7" s="9" t="e">
        <f>VLOOKUP(入力女子!N16,女子,6,FALSE)</f>
        <v>#N/A</v>
      </c>
      <c r="U7" s="10" t="e">
        <f>VLOOKUP(入力女子!N16,女子,7,FALSE)</f>
        <v>#N/A</v>
      </c>
      <c r="W7" s="24"/>
      <c r="X7" s="6">
        <v>2</v>
      </c>
      <c r="Y7" s="70">
        <f t="shared" ref="Y7:Y45" si="0">($Z$1-200)*100+X7</f>
        <v>-19998</v>
      </c>
      <c r="Z7" s="35" t="e">
        <f>VLOOKUP(入力女子!Q16,女子,2,FALSE)</f>
        <v>#N/A</v>
      </c>
      <c r="AA7" s="36" t="e">
        <f>VLOOKUP(入力女子!Q16,女子,3,FALSE)</f>
        <v>#N/A</v>
      </c>
      <c r="AB7" s="7" t="e">
        <f>VLOOKUP(入力女子!Q16,女子,4,FALSE)</f>
        <v>#N/A</v>
      </c>
      <c r="AC7" s="74" t="e">
        <f t="shared" ref="AC7:AC45" si="1">VLOOKUP($Z$1,学校,3,FALSE)</f>
        <v>#N/A</v>
      </c>
      <c r="AD7" s="5" t="e">
        <f>VLOOKUP(入力女子!Q16,女子,5,FALSE)</f>
        <v>#N/A</v>
      </c>
      <c r="AE7" s="5" t="e">
        <f>VLOOKUP(入力女子!Q16,女子,6,FALSE)</f>
        <v>#N/A</v>
      </c>
      <c r="AF7" s="8" t="e">
        <f>VLOOKUP(入力女子!Q16,女子,7,FALSE)</f>
        <v>#N/A</v>
      </c>
    </row>
    <row r="8" spans="1:32" s="3" customFormat="1" ht="15.75" customHeight="1">
      <c r="A8" s="272" t="s">
        <v>6</v>
      </c>
      <c r="B8" s="273" t="e">
        <f>VLOOKUP(入力女子!K15,女子,2,FALSE)</f>
        <v>#N/A</v>
      </c>
      <c r="C8" s="264" t="e">
        <f>VLOOKUP(入力女子!K15,女子,3,FALSE)</f>
        <v>#N/A</v>
      </c>
      <c r="D8" s="266" t="e">
        <f>VLOOKUP(入力女子!K15,女子,4,FALSE)</f>
        <v>#N/A</v>
      </c>
      <c r="E8" s="268" t="e">
        <f>VLOOKUP(入力女子!K15,女子,5,FALSE)</f>
        <v>#N/A</v>
      </c>
      <c r="F8" s="268" t="e">
        <f>VLOOKUP(入力女子!K15,女子,6,FALSE)</f>
        <v>#N/A</v>
      </c>
      <c r="G8" s="270" t="e">
        <f>VLOOKUP(入力女子!K15,女子,7,FALSE)</f>
        <v>#N/A</v>
      </c>
      <c r="I8" s="24"/>
      <c r="J8" s="277">
        <v>2</v>
      </c>
      <c r="K8" s="69">
        <f>($O$1-200)*100+J8</f>
        <v>-19998</v>
      </c>
      <c r="L8" s="73" t="e">
        <f>CONCATENATE(O8," ・ ",O9)</f>
        <v>#N/A</v>
      </c>
      <c r="M8" s="72" t="e">
        <f>VLOOKUP($O$1,学校,3,FALSE)</f>
        <v>#N/A</v>
      </c>
      <c r="N8" s="66">
        <f>K8*10+1</f>
        <v>-199979</v>
      </c>
      <c r="O8" s="31" t="e">
        <f>VLOOKUP(入力女子!N17,女子,2,FALSE)</f>
        <v>#N/A</v>
      </c>
      <c r="P8" s="32" t="e">
        <f>VLOOKUP(入力女子!N17,女子,3,FALSE)</f>
        <v>#N/A</v>
      </c>
      <c r="Q8" s="26" t="e">
        <f>VLOOKUP(入力女子!N17,女子,4,FALSE)</f>
        <v>#N/A</v>
      </c>
      <c r="R8" s="278" t="e">
        <f>VLOOKUP($O$1,学校,3,FALSE)</f>
        <v>#N/A</v>
      </c>
      <c r="S8" s="11" t="e">
        <f>VLOOKUP(入力女子!N17,女子,5,FALSE)</f>
        <v>#N/A</v>
      </c>
      <c r="T8" s="11" t="e">
        <f>VLOOKUP(入力女子!N17,女子,6,FALSE)</f>
        <v>#N/A</v>
      </c>
      <c r="U8" s="12" t="e">
        <f>VLOOKUP(入力女子!N17,女子,7,FALSE)</f>
        <v>#N/A</v>
      </c>
      <c r="W8" s="24"/>
      <c r="X8" s="6">
        <v>3</v>
      </c>
      <c r="Y8" s="70">
        <f t="shared" si="0"/>
        <v>-19997</v>
      </c>
      <c r="Z8" s="35" t="e">
        <f>VLOOKUP(入力女子!Q17,女子,2,FALSE)</f>
        <v>#N/A</v>
      </c>
      <c r="AA8" s="36" t="e">
        <f>VLOOKUP(入力女子!Q17,女子,3,FALSE)</f>
        <v>#N/A</v>
      </c>
      <c r="AB8" s="7" t="e">
        <f>VLOOKUP(入力女子!Q17,女子,4,FALSE)</f>
        <v>#N/A</v>
      </c>
      <c r="AC8" s="74" t="e">
        <f t="shared" si="1"/>
        <v>#N/A</v>
      </c>
      <c r="AD8" s="5" t="e">
        <f>VLOOKUP(入力女子!Q17,女子,5,FALSE)</f>
        <v>#N/A</v>
      </c>
      <c r="AE8" s="5" t="e">
        <f>VLOOKUP(入力女子!Q17,女子,6,FALSE)</f>
        <v>#N/A</v>
      </c>
      <c r="AF8" s="8" t="e">
        <f>VLOOKUP(入力女子!Q17,女子,7,FALSE)</f>
        <v>#N/A</v>
      </c>
    </row>
    <row r="9" spans="1:32" s="3" customFormat="1" ht="15.75" customHeight="1" thickBot="1">
      <c r="A9" s="272"/>
      <c r="B9" s="274"/>
      <c r="C9" s="265"/>
      <c r="D9" s="267"/>
      <c r="E9" s="269"/>
      <c r="F9" s="269"/>
      <c r="G9" s="271"/>
      <c r="I9" s="24"/>
      <c r="J9" s="277"/>
      <c r="K9" s="69"/>
      <c r="L9" s="71"/>
      <c r="M9" s="71"/>
      <c r="N9" s="66">
        <f>K8*10+2</f>
        <v>-199978</v>
      </c>
      <c r="O9" s="33" t="e">
        <f>VLOOKUP(入力女子!N18,女子,2,FALSE)</f>
        <v>#N/A</v>
      </c>
      <c r="P9" s="34" t="e">
        <f>VLOOKUP(入力女子!N18,女子,3,FALSE)</f>
        <v>#N/A</v>
      </c>
      <c r="Q9" s="27" t="e">
        <f>VLOOKUP(入力女子!N18,女子,4,FALSE)</f>
        <v>#N/A</v>
      </c>
      <c r="R9" s="279"/>
      <c r="S9" s="9" t="e">
        <f>VLOOKUP(入力女子!N18,女子,5,FALSE)</f>
        <v>#N/A</v>
      </c>
      <c r="T9" s="9" t="e">
        <f>VLOOKUP(入力女子!N18,女子,6,FALSE)</f>
        <v>#N/A</v>
      </c>
      <c r="U9" s="10" t="e">
        <f>VLOOKUP(入力女子!N18,女子,7,FALSE)</f>
        <v>#N/A</v>
      </c>
      <c r="W9" s="24"/>
      <c r="X9" s="6">
        <v>4</v>
      </c>
      <c r="Y9" s="70">
        <f t="shared" si="0"/>
        <v>-19996</v>
      </c>
      <c r="Z9" s="35" t="e">
        <f>VLOOKUP(入力女子!Q18,女子,2,FALSE)</f>
        <v>#N/A</v>
      </c>
      <c r="AA9" s="36" t="e">
        <f>VLOOKUP(入力女子!Q18,女子,3,FALSE)</f>
        <v>#N/A</v>
      </c>
      <c r="AB9" s="7" t="e">
        <f>VLOOKUP(入力女子!Q18,女子,4,FALSE)</f>
        <v>#N/A</v>
      </c>
      <c r="AC9" s="74" t="e">
        <f t="shared" si="1"/>
        <v>#N/A</v>
      </c>
      <c r="AD9" s="5" t="e">
        <f>VLOOKUP(入力女子!Q18,女子,5,FALSE)</f>
        <v>#N/A</v>
      </c>
      <c r="AE9" s="5" t="e">
        <f>VLOOKUP(入力女子!Q18,女子,6,FALSE)</f>
        <v>#N/A</v>
      </c>
      <c r="AF9" s="8" t="e">
        <f>VLOOKUP(入力女子!Q18,女子,7,FALSE)</f>
        <v>#N/A</v>
      </c>
    </row>
    <row r="10" spans="1:32" s="3" customFormat="1" ht="15.75" customHeight="1">
      <c r="A10" s="272">
        <v>2</v>
      </c>
      <c r="B10" s="273" t="e">
        <f>VLOOKUP(入力女子!K17,女子,2,FALSE)</f>
        <v>#N/A</v>
      </c>
      <c r="C10" s="264" t="e">
        <f>VLOOKUP(入力女子!K17,女子,3,FALSE)</f>
        <v>#N/A</v>
      </c>
      <c r="D10" s="266" t="e">
        <f>VLOOKUP(入力女子!K17,女子,4,FALSE)</f>
        <v>#N/A</v>
      </c>
      <c r="E10" s="268" t="e">
        <f>VLOOKUP(入力女子!K17,女子,5,FALSE)</f>
        <v>#N/A</v>
      </c>
      <c r="F10" s="268" t="e">
        <f>VLOOKUP(入力女子!K17,女子,6,FALSE)</f>
        <v>#N/A</v>
      </c>
      <c r="G10" s="270" t="e">
        <f>VLOOKUP(入力女子!K17,女子,7,FALSE)</f>
        <v>#N/A</v>
      </c>
      <c r="I10" s="24"/>
      <c r="J10" s="277">
        <v>3</v>
      </c>
      <c r="K10" s="69">
        <f>($O$1-200)*100+J10</f>
        <v>-19997</v>
      </c>
      <c r="L10" s="73" t="e">
        <f>CONCATENATE(O10," ・ ",O11)</f>
        <v>#N/A</v>
      </c>
      <c r="M10" s="72" t="e">
        <f>VLOOKUP($O$1,学校,3,FALSE)</f>
        <v>#N/A</v>
      </c>
      <c r="N10" s="66">
        <f>K10*10+1</f>
        <v>-199969</v>
      </c>
      <c r="O10" s="31" t="e">
        <f>VLOOKUP(入力女子!N19,女子,2,FALSE)</f>
        <v>#N/A</v>
      </c>
      <c r="P10" s="32" t="e">
        <f>VLOOKUP(入力女子!N19,女子,3,FALSE)</f>
        <v>#N/A</v>
      </c>
      <c r="Q10" s="26" t="e">
        <f>VLOOKUP(入力女子!N19,女子,4,FALSE)</f>
        <v>#N/A</v>
      </c>
      <c r="R10" s="278" t="e">
        <f>VLOOKUP($O$1,学校,3,FALSE)</f>
        <v>#N/A</v>
      </c>
      <c r="S10" s="11" t="e">
        <f>VLOOKUP(入力女子!N19,女子,5,FALSE)</f>
        <v>#N/A</v>
      </c>
      <c r="T10" s="11" t="e">
        <f>VLOOKUP(入力女子!N19,女子,6,FALSE)</f>
        <v>#N/A</v>
      </c>
      <c r="U10" s="12" t="e">
        <f>VLOOKUP(入力女子!N19,女子,7,FALSE)</f>
        <v>#N/A</v>
      </c>
      <c r="W10" s="24"/>
      <c r="X10" s="6">
        <v>5</v>
      </c>
      <c r="Y10" s="70">
        <f t="shared" si="0"/>
        <v>-19995</v>
      </c>
      <c r="Z10" s="35" t="e">
        <f>VLOOKUP(入力女子!Q19,女子,2,FALSE)</f>
        <v>#N/A</v>
      </c>
      <c r="AA10" s="36" t="e">
        <f>VLOOKUP(入力女子!Q19,女子,3,FALSE)</f>
        <v>#N/A</v>
      </c>
      <c r="AB10" s="7" t="e">
        <f>VLOOKUP(入力女子!Q19,女子,4,FALSE)</f>
        <v>#N/A</v>
      </c>
      <c r="AC10" s="74" t="e">
        <f t="shared" si="1"/>
        <v>#N/A</v>
      </c>
      <c r="AD10" s="5" t="e">
        <f>VLOOKUP(入力女子!Q19,女子,5,FALSE)</f>
        <v>#N/A</v>
      </c>
      <c r="AE10" s="5" t="e">
        <f>VLOOKUP(入力女子!Q19,女子,6,FALSE)</f>
        <v>#N/A</v>
      </c>
      <c r="AF10" s="8" t="e">
        <f>VLOOKUP(入力女子!Q19,女子,7,FALSE)</f>
        <v>#N/A</v>
      </c>
    </row>
    <row r="11" spans="1:32" s="3" customFormat="1" ht="15.75" customHeight="1" thickBot="1">
      <c r="A11" s="272"/>
      <c r="B11" s="274"/>
      <c r="C11" s="265"/>
      <c r="D11" s="267"/>
      <c r="E11" s="269"/>
      <c r="F11" s="269"/>
      <c r="G11" s="271"/>
      <c r="I11" s="24"/>
      <c r="J11" s="277"/>
      <c r="K11" s="69"/>
      <c r="L11" s="71"/>
      <c r="M11" s="71"/>
      <c r="N11" s="66">
        <f>K10*10+2</f>
        <v>-199968</v>
      </c>
      <c r="O11" s="33" t="e">
        <f>VLOOKUP(入力女子!N20,女子,2,FALSE)</f>
        <v>#N/A</v>
      </c>
      <c r="P11" s="34" t="e">
        <f>VLOOKUP(入力女子!N20,女子,3,FALSE)</f>
        <v>#N/A</v>
      </c>
      <c r="Q11" s="27" t="e">
        <f>VLOOKUP(入力女子!N20,女子,4,FALSE)</f>
        <v>#N/A</v>
      </c>
      <c r="R11" s="279"/>
      <c r="S11" s="9" t="e">
        <f>VLOOKUP(入力女子!N20,女子,5,FALSE)</f>
        <v>#N/A</v>
      </c>
      <c r="T11" s="9" t="e">
        <f>VLOOKUP(入力女子!N20,女子,6,FALSE)</f>
        <v>#N/A</v>
      </c>
      <c r="U11" s="10" t="e">
        <f>VLOOKUP(入力女子!N20,女子,7,FALSE)</f>
        <v>#N/A</v>
      </c>
      <c r="W11" s="24"/>
      <c r="X11" s="6">
        <v>6</v>
      </c>
      <c r="Y11" s="70">
        <f t="shared" si="0"/>
        <v>-19994</v>
      </c>
      <c r="Z11" s="35" t="e">
        <f>VLOOKUP(入力女子!Q20,女子,2,FALSE)</f>
        <v>#N/A</v>
      </c>
      <c r="AA11" s="36" t="e">
        <f>VLOOKUP(入力女子!Q20,女子,3,FALSE)</f>
        <v>#N/A</v>
      </c>
      <c r="AB11" s="7" t="e">
        <f>VLOOKUP(入力女子!Q20,女子,4,FALSE)</f>
        <v>#N/A</v>
      </c>
      <c r="AC11" s="74" t="e">
        <f t="shared" si="1"/>
        <v>#N/A</v>
      </c>
      <c r="AD11" s="5" t="e">
        <f>VLOOKUP(入力女子!Q20,女子,5,FALSE)</f>
        <v>#N/A</v>
      </c>
      <c r="AE11" s="5" t="e">
        <f>VLOOKUP(入力女子!Q20,女子,6,FALSE)</f>
        <v>#N/A</v>
      </c>
      <c r="AF11" s="8" t="e">
        <f>VLOOKUP(入力女子!Q20,女子,7,FALSE)</f>
        <v>#N/A</v>
      </c>
    </row>
    <row r="12" spans="1:32" s="3" customFormat="1" ht="15.75" customHeight="1">
      <c r="A12" s="272">
        <v>3</v>
      </c>
      <c r="B12" s="273" t="e">
        <f>VLOOKUP(入力女子!K19,女子,2,FALSE)</f>
        <v>#N/A</v>
      </c>
      <c r="C12" s="264" t="e">
        <f>VLOOKUP(入力女子!K19,女子,3,FALSE)</f>
        <v>#N/A</v>
      </c>
      <c r="D12" s="266" t="e">
        <f>VLOOKUP(入力女子!K19,女子,4,FALSE)</f>
        <v>#N/A</v>
      </c>
      <c r="E12" s="268" t="e">
        <f>VLOOKUP(入力女子!K19,女子,5,FALSE)</f>
        <v>#N/A</v>
      </c>
      <c r="F12" s="268" t="e">
        <f>VLOOKUP(入力女子!K19,女子,6,FALSE)</f>
        <v>#N/A</v>
      </c>
      <c r="G12" s="270" t="e">
        <f>VLOOKUP(入力女子!K19,女子,7,FALSE)</f>
        <v>#N/A</v>
      </c>
      <c r="I12" s="24"/>
      <c r="J12" s="277">
        <v>4</v>
      </c>
      <c r="K12" s="69">
        <f>($O$1-200)*100+J12</f>
        <v>-19996</v>
      </c>
      <c r="L12" s="73" t="e">
        <f>CONCATENATE(O12," ・ ",O13)</f>
        <v>#N/A</v>
      </c>
      <c r="M12" s="72" t="e">
        <f>VLOOKUP($O$1,学校,3,FALSE)</f>
        <v>#N/A</v>
      </c>
      <c r="N12" s="66">
        <f>K12*10+1</f>
        <v>-199959</v>
      </c>
      <c r="O12" s="31" t="e">
        <f>VLOOKUP(入力女子!N21,女子,2,FALSE)</f>
        <v>#N/A</v>
      </c>
      <c r="P12" s="32" t="e">
        <f>VLOOKUP(入力女子!N21,女子,3,FALSE)</f>
        <v>#N/A</v>
      </c>
      <c r="Q12" s="26" t="e">
        <f>VLOOKUP(入力女子!N21,女子,4,FALSE)</f>
        <v>#N/A</v>
      </c>
      <c r="R12" s="278" t="e">
        <f>VLOOKUP($O$1,学校,3,FALSE)</f>
        <v>#N/A</v>
      </c>
      <c r="S12" s="11" t="e">
        <f>VLOOKUP(入力女子!N21,女子,5,FALSE)</f>
        <v>#N/A</v>
      </c>
      <c r="T12" s="11" t="e">
        <f>VLOOKUP(入力女子!N21,女子,6,FALSE)</f>
        <v>#N/A</v>
      </c>
      <c r="U12" s="12" t="e">
        <f>VLOOKUP(入力女子!N21,女子,7,FALSE)</f>
        <v>#N/A</v>
      </c>
      <c r="W12" s="24"/>
      <c r="X12" s="6">
        <v>7</v>
      </c>
      <c r="Y12" s="70">
        <f t="shared" si="0"/>
        <v>-19993</v>
      </c>
      <c r="Z12" s="35" t="e">
        <f>VLOOKUP(入力女子!Q21,女子,2,FALSE)</f>
        <v>#N/A</v>
      </c>
      <c r="AA12" s="36" t="e">
        <f>VLOOKUP(入力女子!Q21,女子,3,FALSE)</f>
        <v>#N/A</v>
      </c>
      <c r="AB12" s="7" t="e">
        <f>VLOOKUP(入力女子!Q21,女子,4,FALSE)</f>
        <v>#N/A</v>
      </c>
      <c r="AC12" s="74" t="e">
        <f t="shared" si="1"/>
        <v>#N/A</v>
      </c>
      <c r="AD12" s="5" t="e">
        <f>VLOOKUP(入力女子!Q21,女子,5,FALSE)</f>
        <v>#N/A</v>
      </c>
      <c r="AE12" s="5" t="e">
        <f>VLOOKUP(入力女子!Q21,女子,6,FALSE)</f>
        <v>#N/A</v>
      </c>
      <c r="AF12" s="8" t="e">
        <f>VLOOKUP(入力女子!Q21,女子,7,FALSE)</f>
        <v>#N/A</v>
      </c>
    </row>
    <row r="13" spans="1:32" s="3" customFormat="1" ht="15.75" customHeight="1" thickBot="1">
      <c r="A13" s="272"/>
      <c r="B13" s="274"/>
      <c r="C13" s="265"/>
      <c r="D13" s="267"/>
      <c r="E13" s="269"/>
      <c r="F13" s="269"/>
      <c r="G13" s="271"/>
      <c r="I13" s="24"/>
      <c r="J13" s="277"/>
      <c r="K13" s="69"/>
      <c r="L13" s="71"/>
      <c r="M13" s="71"/>
      <c r="N13" s="66">
        <f>K12*10+2</f>
        <v>-199958</v>
      </c>
      <c r="O13" s="33" t="e">
        <f>VLOOKUP(入力女子!N22,女子,2,FALSE)</f>
        <v>#N/A</v>
      </c>
      <c r="P13" s="34" t="e">
        <f>VLOOKUP(入力女子!N22,女子,3,FALSE)</f>
        <v>#N/A</v>
      </c>
      <c r="Q13" s="27" t="e">
        <f>VLOOKUP(入力女子!N22,女子,4,FALSE)</f>
        <v>#N/A</v>
      </c>
      <c r="R13" s="279"/>
      <c r="S13" s="9" t="e">
        <f>VLOOKUP(入力女子!N22,女子,5,FALSE)</f>
        <v>#N/A</v>
      </c>
      <c r="T13" s="9" t="e">
        <f>VLOOKUP(入力女子!N22,女子,6,FALSE)</f>
        <v>#N/A</v>
      </c>
      <c r="U13" s="10" t="e">
        <f>VLOOKUP(入力女子!N22,女子,7,FALSE)</f>
        <v>#N/A</v>
      </c>
      <c r="W13" s="24"/>
      <c r="X13" s="6">
        <v>8</v>
      </c>
      <c r="Y13" s="70">
        <f t="shared" si="0"/>
        <v>-19992</v>
      </c>
      <c r="Z13" s="35" t="e">
        <f>VLOOKUP(入力女子!Q22,女子,2,FALSE)</f>
        <v>#N/A</v>
      </c>
      <c r="AA13" s="36" t="e">
        <f>VLOOKUP(入力女子!Q22,女子,3,FALSE)</f>
        <v>#N/A</v>
      </c>
      <c r="AB13" s="7" t="e">
        <f>VLOOKUP(入力女子!Q22,女子,4,FALSE)</f>
        <v>#N/A</v>
      </c>
      <c r="AC13" s="74" t="e">
        <f t="shared" si="1"/>
        <v>#N/A</v>
      </c>
      <c r="AD13" s="5" t="e">
        <f>VLOOKUP(入力女子!Q22,女子,5,FALSE)</f>
        <v>#N/A</v>
      </c>
      <c r="AE13" s="5" t="e">
        <f>VLOOKUP(入力女子!Q22,女子,6,FALSE)</f>
        <v>#N/A</v>
      </c>
      <c r="AF13" s="8" t="e">
        <f>VLOOKUP(入力女子!Q22,女子,7,FALSE)</f>
        <v>#N/A</v>
      </c>
    </row>
    <row r="14" spans="1:32" s="3" customFormat="1" ht="15.75" customHeight="1">
      <c r="A14" s="272">
        <v>4</v>
      </c>
      <c r="B14" s="273" t="e">
        <f>VLOOKUP(入力女子!K21,女子,2,FALSE)</f>
        <v>#N/A</v>
      </c>
      <c r="C14" s="264" t="e">
        <f>VLOOKUP(入力女子!K21,女子,3,FALSE)</f>
        <v>#N/A</v>
      </c>
      <c r="D14" s="266" t="e">
        <f>VLOOKUP(入力女子!K21,女子,4,FALSE)</f>
        <v>#N/A</v>
      </c>
      <c r="E14" s="268" t="e">
        <f>VLOOKUP(入力女子!K21,女子,5,FALSE)</f>
        <v>#N/A</v>
      </c>
      <c r="F14" s="268" t="e">
        <f>VLOOKUP(入力女子!K21,女子,6,FALSE)</f>
        <v>#N/A</v>
      </c>
      <c r="G14" s="270" t="e">
        <f>VLOOKUP(入力女子!K21,女子,7,FALSE)</f>
        <v>#N/A</v>
      </c>
      <c r="I14" s="24"/>
      <c r="J14" s="277">
        <v>5</v>
      </c>
      <c r="K14" s="69">
        <f>($O$1-200)*100+J14</f>
        <v>-19995</v>
      </c>
      <c r="L14" s="73" t="e">
        <f>CONCATENATE(O14," ・ ",O15)</f>
        <v>#N/A</v>
      </c>
      <c r="M14" s="72" t="e">
        <f>VLOOKUP($O$1,学校,3,FALSE)</f>
        <v>#N/A</v>
      </c>
      <c r="N14" s="66">
        <f>K14*10+1</f>
        <v>-199949</v>
      </c>
      <c r="O14" s="31" t="e">
        <f>VLOOKUP(入力女子!N23,女子,2,FALSE)</f>
        <v>#N/A</v>
      </c>
      <c r="P14" s="32" t="e">
        <f>VLOOKUP(入力女子!N23,女子,3,FALSE)</f>
        <v>#N/A</v>
      </c>
      <c r="Q14" s="26" t="e">
        <f>VLOOKUP(入力女子!N23,女子,4,FALSE)</f>
        <v>#N/A</v>
      </c>
      <c r="R14" s="278" t="e">
        <f>VLOOKUP($O$1,学校,3,FALSE)</f>
        <v>#N/A</v>
      </c>
      <c r="S14" s="11" t="e">
        <f>VLOOKUP(入力女子!N23,女子,5,FALSE)</f>
        <v>#N/A</v>
      </c>
      <c r="T14" s="11" t="e">
        <f>VLOOKUP(入力女子!N23,女子,6,FALSE)</f>
        <v>#N/A</v>
      </c>
      <c r="U14" s="12" t="e">
        <f>VLOOKUP(入力女子!N23,女子,7,FALSE)</f>
        <v>#N/A</v>
      </c>
      <c r="W14" s="24"/>
      <c r="X14" s="6">
        <v>9</v>
      </c>
      <c r="Y14" s="70">
        <f t="shared" si="0"/>
        <v>-19991</v>
      </c>
      <c r="Z14" s="35" t="e">
        <f>VLOOKUP(入力女子!Q23,女子,2,FALSE)</f>
        <v>#N/A</v>
      </c>
      <c r="AA14" s="36" t="e">
        <f>VLOOKUP(入力女子!Q23,女子,3,FALSE)</f>
        <v>#N/A</v>
      </c>
      <c r="AB14" s="7" t="e">
        <f>VLOOKUP(入力女子!Q23,女子,4,FALSE)</f>
        <v>#N/A</v>
      </c>
      <c r="AC14" s="74" t="e">
        <f t="shared" si="1"/>
        <v>#N/A</v>
      </c>
      <c r="AD14" s="5" t="e">
        <f>VLOOKUP(入力女子!Q23,女子,5,FALSE)</f>
        <v>#N/A</v>
      </c>
      <c r="AE14" s="5" t="e">
        <f>VLOOKUP(入力女子!Q23,女子,6,FALSE)</f>
        <v>#N/A</v>
      </c>
      <c r="AF14" s="8" t="e">
        <f>VLOOKUP(入力女子!Q23,女子,7,FALSE)</f>
        <v>#N/A</v>
      </c>
    </row>
    <row r="15" spans="1:32" s="3" customFormat="1" ht="15.75" customHeight="1" thickBot="1">
      <c r="A15" s="272"/>
      <c r="B15" s="274"/>
      <c r="C15" s="265"/>
      <c r="D15" s="267"/>
      <c r="E15" s="269"/>
      <c r="F15" s="269"/>
      <c r="G15" s="271"/>
      <c r="I15" s="24"/>
      <c r="J15" s="277"/>
      <c r="K15" s="69"/>
      <c r="L15" s="71"/>
      <c r="M15" s="71"/>
      <c r="N15" s="66">
        <f>K14*10+2</f>
        <v>-199948</v>
      </c>
      <c r="O15" s="33" t="e">
        <f>VLOOKUP(入力女子!N24,女子,2,FALSE)</f>
        <v>#N/A</v>
      </c>
      <c r="P15" s="34" t="e">
        <f>VLOOKUP(入力女子!N24,女子,3,FALSE)</f>
        <v>#N/A</v>
      </c>
      <c r="Q15" s="27" t="e">
        <f>VLOOKUP(入力女子!N24,女子,4,FALSE)</f>
        <v>#N/A</v>
      </c>
      <c r="R15" s="279"/>
      <c r="S15" s="9" t="e">
        <f>VLOOKUP(入力女子!N24,女子,5,FALSE)</f>
        <v>#N/A</v>
      </c>
      <c r="T15" s="9" t="e">
        <f>VLOOKUP(入力女子!N24,女子,6,FALSE)</f>
        <v>#N/A</v>
      </c>
      <c r="U15" s="10" t="e">
        <f>VLOOKUP(入力女子!N24,女子,7,FALSE)</f>
        <v>#N/A</v>
      </c>
      <c r="W15" s="24"/>
      <c r="X15" s="6">
        <v>10</v>
      </c>
      <c r="Y15" s="70">
        <f t="shared" si="0"/>
        <v>-19990</v>
      </c>
      <c r="Z15" s="35" t="e">
        <f>VLOOKUP(入力女子!Q24,女子,2,FALSE)</f>
        <v>#N/A</v>
      </c>
      <c r="AA15" s="36" t="e">
        <f>VLOOKUP(入力女子!Q24,女子,3,FALSE)</f>
        <v>#N/A</v>
      </c>
      <c r="AB15" s="7" t="e">
        <f>VLOOKUP(入力女子!Q24,女子,4,FALSE)</f>
        <v>#N/A</v>
      </c>
      <c r="AC15" s="74" t="e">
        <f t="shared" si="1"/>
        <v>#N/A</v>
      </c>
      <c r="AD15" s="5" t="e">
        <f>VLOOKUP(入力女子!Q24,女子,5,FALSE)</f>
        <v>#N/A</v>
      </c>
      <c r="AE15" s="5" t="e">
        <f>VLOOKUP(入力女子!Q24,女子,6,FALSE)</f>
        <v>#N/A</v>
      </c>
      <c r="AF15" s="8" t="e">
        <f>VLOOKUP(入力女子!Q24,女子,7,FALSE)</f>
        <v>#N/A</v>
      </c>
    </row>
    <row r="16" spans="1:32" s="3" customFormat="1" ht="15.75" customHeight="1">
      <c r="A16" s="272">
        <v>5</v>
      </c>
      <c r="B16" s="273" t="e">
        <f>VLOOKUP(入力女子!K23,女子,2,FALSE)</f>
        <v>#N/A</v>
      </c>
      <c r="C16" s="264" t="e">
        <f>VLOOKUP(入力女子!K23,女子,3,FALSE)</f>
        <v>#N/A</v>
      </c>
      <c r="D16" s="266" t="e">
        <f>VLOOKUP(入力女子!K23,女子,4,FALSE)</f>
        <v>#N/A</v>
      </c>
      <c r="E16" s="268" t="e">
        <f>VLOOKUP(入力女子!K23,女子,5,FALSE)</f>
        <v>#N/A</v>
      </c>
      <c r="F16" s="268" t="e">
        <f>VLOOKUP(入力女子!K23,女子,6,FALSE)</f>
        <v>#N/A</v>
      </c>
      <c r="G16" s="270" t="e">
        <f>VLOOKUP(入力女子!K23,女子,7,FALSE)</f>
        <v>#N/A</v>
      </c>
      <c r="I16" s="24"/>
      <c r="J16" s="277">
        <v>6</v>
      </c>
      <c r="K16" s="69">
        <f>($O$1-200)*100+J16</f>
        <v>-19994</v>
      </c>
      <c r="L16" s="73" t="e">
        <f>CONCATENATE(O16," ・ ",O17)</f>
        <v>#N/A</v>
      </c>
      <c r="M16" s="72" t="e">
        <f>VLOOKUP($O$1,学校,3,FALSE)</f>
        <v>#N/A</v>
      </c>
      <c r="N16" s="66">
        <f>K16*10+1</f>
        <v>-199939</v>
      </c>
      <c r="O16" s="31" t="e">
        <f>VLOOKUP(入力女子!N25,女子,2,FALSE)</f>
        <v>#N/A</v>
      </c>
      <c r="P16" s="32" t="e">
        <f>VLOOKUP(入力女子!N25,女子,3,FALSE)</f>
        <v>#N/A</v>
      </c>
      <c r="Q16" s="26" t="e">
        <f>VLOOKUP(入力女子!N25,女子,4,FALSE)</f>
        <v>#N/A</v>
      </c>
      <c r="R16" s="278" t="e">
        <f>VLOOKUP($O$1,学校,3,FALSE)</f>
        <v>#N/A</v>
      </c>
      <c r="S16" s="11" t="e">
        <f>VLOOKUP(入力女子!N25,女子,5,FALSE)</f>
        <v>#N/A</v>
      </c>
      <c r="T16" s="11" t="e">
        <f>VLOOKUP(入力女子!N25,女子,6,FALSE)</f>
        <v>#N/A</v>
      </c>
      <c r="U16" s="12" t="e">
        <f>VLOOKUP(入力女子!N25,女子,7,FALSE)</f>
        <v>#N/A</v>
      </c>
      <c r="W16" s="24"/>
      <c r="X16" s="6">
        <v>11</v>
      </c>
      <c r="Y16" s="70">
        <f t="shared" si="0"/>
        <v>-19989</v>
      </c>
      <c r="Z16" s="35" t="e">
        <f>VLOOKUP(入力女子!Q25,女子,2,FALSE)</f>
        <v>#N/A</v>
      </c>
      <c r="AA16" s="36" t="e">
        <f>VLOOKUP(入力女子!Q25,女子,3,FALSE)</f>
        <v>#N/A</v>
      </c>
      <c r="AB16" s="7" t="e">
        <f>VLOOKUP(入力女子!Q25,女子,4,FALSE)</f>
        <v>#N/A</v>
      </c>
      <c r="AC16" s="74" t="e">
        <f t="shared" si="1"/>
        <v>#N/A</v>
      </c>
      <c r="AD16" s="5" t="e">
        <f>VLOOKUP(入力女子!Q25,女子,5,FALSE)</f>
        <v>#N/A</v>
      </c>
      <c r="AE16" s="5" t="e">
        <f>VLOOKUP(入力女子!Q25,女子,6,FALSE)</f>
        <v>#N/A</v>
      </c>
      <c r="AF16" s="8" t="e">
        <f>VLOOKUP(入力女子!Q25,女子,7,FALSE)</f>
        <v>#N/A</v>
      </c>
    </row>
    <row r="17" spans="1:32" s="3" customFormat="1" ht="15.75" customHeight="1" thickBot="1">
      <c r="A17" s="272"/>
      <c r="B17" s="274"/>
      <c r="C17" s="265"/>
      <c r="D17" s="267"/>
      <c r="E17" s="269"/>
      <c r="F17" s="269"/>
      <c r="G17" s="271"/>
      <c r="I17" s="24"/>
      <c r="J17" s="277"/>
      <c r="K17" s="69"/>
      <c r="L17" s="71"/>
      <c r="M17" s="71"/>
      <c r="N17" s="66">
        <f>K16*10+2</f>
        <v>-199938</v>
      </c>
      <c r="O17" s="33" t="e">
        <f>VLOOKUP(入力女子!N26,女子,2,FALSE)</f>
        <v>#N/A</v>
      </c>
      <c r="P17" s="34" t="e">
        <f>VLOOKUP(入力女子!N26,女子,3,FALSE)</f>
        <v>#N/A</v>
      </c>
      <c r="Q17" s="27" t="e">
        <f>VLOOKUP(入力女子!N26,女子,4,FALSE)</f>
        <v>#N/A</v>
      </c>
      <c r="R17" s="279"/>
      <c r="S17" s="9" t="e">
        <f>VLOOKUP(入力女子!N26,女子,5,FALSE)</f>
        <v>#N/A</v>
      </c>
      <c r="T17" s="9" t="e">
        <f>VLOOKUP(入力女子!N26,女子,6,FALSE)</f>
        <v>#N/A</v>
      </c>
      <c r="U17" s="10" t="e">
        <f>VLOOKUP(入力女子!N26,女子,7,FALSE)</f>
        <v>#N/A</v>
      </c>
      <c r="W17" s="24"/>
      <c r="X17" s="6">
        <v>12</v>
      </c>
      <c r="Y17" s="70">
        <f t="shared" si="0"/>
        <v>-19988</v>
      </c>
      <c r="Z17" s="35" t="e">
        <f>VLOOKUP(入力女子!Q26,女子,2,FALSE)</f>
        <v>#N/A</v>
      </c>
      <c r="AA17" s="36" t="e">
        <f>VLOOKUP(入力女子!Q26,女子,3,FALSE)</f>
        <v>#N/A</v>
      </c>
      <c r="AB17" s="7" t="e">
        <f>VLOOKUP(入力女子!Q26,女子,4,FALSE)</f>
        <v>#N/A</v>
      </c>
      <c r="AC17" s="74" t="e">
        <f t="shared" si="1"/>
        <v>#N/A</v>
      </c>
      <c r="AD17" s="5" t="e">
        <f>VLOOKUP(入力女子!Q26,女子,5,FALSE)</f>
        <v>#N/A</v>
      </c>
      <c r="AE17" s="5" t="e">
        <f>VLOOKUP(入力女子!Q26,女子,6,FALSE)</f>
        <v>#N/A</v>
      </c>
      <c r="AF17" s="8" t="e">
        <f>VLOOKUP(入力女子!Q26,女子,7,FALSE)</f>
        <v>#N/A</v>
      </c>
    </row>
    <row r="18" spans="1:32" s="3" customFormat="1" ht="15.75" customHeight="1">
      <c r="A18" s="272">
        <v>6</v>
      </c>
      <c r="B18" s="273" t="e">
        <f>VLOOKUP(入力女子!K25,女子,2,FALSE)</f>
        <v>#N/A</v>
      </c>
      <c r="C18" s="264" t="e">
        <f>VLOOKUP(入力女子!K25,女子,3,FALSE)</f>
        <v>#N/A</v>
      </c>
      <c r="D18" s="266" t="e">
        <f>VLOOKUP(入力女子!K25,女子,4,FALSE)</f>
        <v>#N/A</v>
      </c>
      <c r="E18" s="268" t="e">
        <f>VLOOKUP(入力女子!K25,女子,5,FALSE)</f>
        <v>#N/A</v>
      </c>
      <c r="F18" s="268" t="e">
        <f>VLOOKUP(入力女子!K25,女子,6,FALSE)</f>
        <v>#N/A</v>
      </c>
      <c r="G18" s="270" t="e">
        <f>VLOOKUP(入力女子!K25,女子,7,FALSE)</f>
        <v>#N/A</v>
      </c>
      <c r="I18" s="24"/>
      <c r="J18" s="277">
        <v>7</v>
      </c>
      <c r="K18" s="69">
        <f>($O$1-200)*100+J18</f>
        <v>-19993</v>
      </c>
      <c r="L18" s="73" t="e">
        <f>CONCATENATE(O18," ・ ",O19)</f>
        <v>#N/A</v>
      </c>
      <c r="M18" s="72" t="e">
        <f>VLOOKUP($O$1,学校,3,FALSE)</f>
        <v>#N/A</v>
      </c>
      <c r="N18" s="66">
        <f>K18*10+1</f>
        <v>-199929</v>
      </c>
      <c r="O18" s="31" t="e">
        <f>VLOOKUP(入力女子!N27,女子,2,FALSE)</f>
        <v>#N/A</v>
      </c>
      <c r="P18" s="32" t="e">
        <f>VLOOKUP(入力女子!N27,女子,3,FALSE)</f>
        <v>#N/A</v>
      </c>
      <c r="Q18" s="26" t="e">
        <f>VLOOKUP(入力女子!N27,女子,4,FALSE)</f>
        <v>#N/A</v>
      </c>
      <c r="R18" s="278" t="e">
        <f>VLOOKUP($O$1,学校,3,FALSE)</f>
        <v>#N/A</v>
      </c>
      <c r="S18" s="11" t="e">
        <f>VLOOKUP(入力女子!N27,女子,5,FALSE)</f>
        <v>#N/A</v>
      </c>
      <c r="T18" s="11" t="e">
        <f>VLOOKUP(入力女子!N27,女子,6,FALSE)</f>
        <v>#N/A</v>
      </c>
      <c r="U18" s="12" t="e">
        <f>VLOOKUP(入力女子!N27,女子,7,FALSE)</f>
        <v>#N/A</v>
      </c>
      <c r="W18" s="24"/>
      <c r="X18" s="6">
        <v>13</v>
      </c>
      <c r="Y18" s="70">
        <f t="shared" si="0"/>
        <v>-19987</v>
      </c>
      <c r="Z18" s="35" t="e">
        <f>VLOOKUP(入力女子!Q27,女子,2,FALSE)</f>
        <v>#N/A</v>
      </c>
      <c r="AA18" s="36" t="e">
        <f>VLOOKUP(入力女子!Q27,女子,3,FALSE)</f>
        <v>#N/A</v>
      </c>
      <c r="AB18" s="7" t="e">
        <f>VLOOKUP(入力女子!Q27,女子,4,FALSE)</f>
        <v>#N/A</v>
      </c>
      <c r="AC18" s="74" t="e">
        <f t="shared" si="1"/>
        <v>#N/A</v>
      </c>
      <c r="AD18" s="5" t="e">
        <f>VLOOKUP(入力女子!Q27,女子,5,FALSE)</f>
        <v>#N/A</v>
      </c>
      <c r="AE18" s="5" t="e">
        <f>VLOOKUP(入力女子!Q27,女子,6,FALSE)</f>
        <v>#N/A</v>
      </c>
      <c r="AF18" s="8" t="e">
        <f>VLOOKUP(入力女子!Q27,女子,7,FALSE)</f>
        <v>#N/A</v>
      </c>
    </row>
    <row r="19" spans="1:32" s="3" customFormat="1" ht="15.75" customHeight="1" thickBot="1">
      <c r="A19" s="272"/>
      <c r="B19" s="274"/>
      <c r="C19" s="265"/>
      <c r="D19" s="267"/>
      <c r="E19" s="269"/>
      <c r="F19" s="269"/>
      <c r="G19" s="271"/>
      <c r="I19" s="24"/>
      <c r="J19" s="277"/>
      <c r="K19" s="69"/>
      <c r="L19" s="71"/>
      <c r="M19" s="71"/>
      <c r="N19" s="66">
        <f>K18*10+2</f>
        <v>-199928</v>
      </c>
      <c r="O19" s="33" t="e">
        <f>VLOOKUP(入力女子!N28,女子,2,FALSE)</f>
        <v>#N/A</v>
      </c>
      <c r="P19" s="34" t="e">
        <f>VLOOKUP(入力女子!N28,女子,3,FALSE)</f>
        <v>#N/A</v>
      </c>
      <c r="Q19" s="27" t="e">
        <f>VLOOKUP(入力女子!N28,女子,4,FALSE)</f>
        <v>#N/A</v>
      </c>
      <c r="R19" s="279"/>
      <c r="S19" s="9" t="e">
        <f>VLOOKUP(入力女子!N28,女子,5,FALSE)</f>
        <v>#N/A</v>
      </c>
      <c r="T19" s="9" t="e">
        <f>VLOOKUP(入力女子!N28,女子,6,FALSE)</f>
        <v>#N/A</v>
      </c>
      <c r="U19" s="10" t="e">
        <f>VLOOKUP(入力女子!N28,女子,7,FALSE)</f>
        <v>#N/A</v>
      </c>
      <c r="W19" s="24"/>
      <c r="X19" s="6">
        <v>14</v>
      </c>
      <c r="Y19" s="70">
        <f t="shared" si="0"/>
        <v>-19986</v>
      </c>
      <c r="Z19" s="35" t="e">
        <f>VLOOKUP(入力女子!Q28,女子,2,FALSE)</f>
        <v>#N/A</v>
      </c>
      <c r="AA19" s="36" t="e">
        <f>VLOOKUP(入力女子!Q28,女子,3,FALSE)</f>
        <v>#N/A</v>
      </c>
      <c r="AB19" s="7" t="e">
        <f>VLOOKUP(入力女子!Q28,女子,4,FALSE)</f>
        <v>#N/A</v>
      </c>
      <c r="AC19" s="74" t="e">
        <f t="shared" si="1"/>
        <v>#N/A</v>
      </c>
      <c r="AD19" s="5" t="e">
        <f>VLOOKUP(入力女子!Q28,女子,5,FALSE)</f>
        <v>#N/A</v>
      </c>
      <c r="AE19" s="5" t="e">
        <f>VLOOKUP(入力女子!Q28,女子,6,FALSE)</f>
        <v>#N/A</v>
      </c>
      <c r="AF19" s="8" t="e">
        <f>VLOOKUP(入力女子!Q28,女子,7,FALSE)</f>
        <v>#N/A</v>
      </c>
    </row>
    <row r="20" spans="1:32" s="3" customFormat="1" ht="15.75" customHeight="1">
      <c r="A20" s="272">
        <v>7</v>
      </c>
      <c r="B20" s="273" t="e">
        <f>VLOOKUP(入力女子!K27,女子,2,FALSE)</f>
        <v>#N/A</v>
      </c>
      <c r="C20" s="264" t="e">
        <f>VLOOKUP(入力女子!K27,女子,3,FALSE)</f>
        <v>#N/A</v>
      </c>
      <c r="D20" s="266" t="e">
        <f>VLOOKUP(入力女子!K27,女子,4,FALSE)</f>
        <v>#N/A</v>
      </c>
      <c r="E20" s="268" t="e">
        <f>VLOOKUP(入力女子!K27,女子,5,FALSE)</f>
        <v>#N/A</v>
      </c>
      <c r="F20" s="268" t="e">
        <f>VLOOKUP(入力女子!K27,女子,6,FALSE)</f>
        <v>#N/A</v>
      </c>
      <c r="G20" s="270" t="e">
        <f>VLOOKUP(入力女子!K27,女子,7,FALSE)</f>
        <v>#N/A</v>
      </c>
      <c r="I20" s="24"/>
      <c r="J20" s="277">
        <v>8</v>
      </c>
      <c r="K20" s="69">
        <f>($O$1-200)*100+J20</f>
        <v>-19992</v>
      </c>
      <c r="L20" s="73" t="e">
        <f>CONCATENATE(O20," ・ ",O21)</f>
        <v>#N/A</v>
      </c>
      <c r="M20" s="72" t="e">
        <f>VLOOKUP($O$1,学校,3,FALSE)</f>
        <v>#N/A</v>
      </c>
      <c r="N20" s="66">
        <f>K20*10+1</f>
        <v>-199919</v>
      </c>
      <c r="O20" s="31" t="e">
        <f>VLOOKUP(入力女子!N29,女子,2,FALSE)</f>
        <v>#N/A</v>
      </c>
      <c r="P20" s="32" t="e">
        <f>VLOOKUP(入力女子!N29,女子,3,FALSE)</f>
        <v>#N/A</v>
      </c>
      <c r="Q20" s="26" t="e">
        <f>VLOOKUP(入力女子!N29,女子,4,FALSE)</f>
        <v>#N/A</v>
      </c>
      <c r="R20" s="278" t="e">
        <f>VLOOKUP($O$1,学校,3,FALSE)</f>
        <v>#N/A</v>
      </c>
      <c r="S20" s="11" t="e">
        <f>VLOOKUP(入力女子!N29,女子,5,FALSE)</f>
        <v>#N/A</v>
      </c>
      <c r="T20" s="11" t="e">
        <f>VLOOKUP(入力女子!N29,女子,6,FALSE)</f>
        <v>#N/A</v>
      </c>
      <c r="U20" s="12" t="e">
        <f>VLOOKUP(入力女子!N29,女子,7,FALSE)</f>
        <v>#N/A</v>
      </c>
      <c r="W20" s="24"/>
      <c r="X20" s="6">
        <v>15</v>
      </c>
      <c r="Y20" s="70">
        <f t="shared" si="0"/>
        <v>-19985</v>
      </c>
      <c r="Z20" s="35" t="e">
        <f>VLOOKUP(入力女子!Q29,女子,2,FALSE)</f>
        <v>#N/A</v>
      </c>
      <c r="AA20" s="36" t="e">
        <f>VLOOKUP(入力女子!Q29,女子,3,FALSE)</f>
        <v>#N/A</v>
      </c>
      <c r="AB20" s="7" t="e">
        <f>VLOOKUP(入力女子!Q29,女子,4,FALSE)</f>
        <v>#N/A</v>
      </c>
      <c r="AC20" s="74" t="e">
        <f t="shared" si="1"/>
        <v>#N/A</v>
      </c>
      <c r="AD20" s="5" t="e">
        <f>VLOOKUP(入力女子!Q29,女子,5,FALSE)</f>
        <v>#N/A</v>
      </c>
      <c r="AE20" s="5" t="e">
        <f>VLOOKUP(入力女子!Q29,女子,6,FALSE)</f>
        <v>#N/A</v>
      </c>
      <c r="AF20" s="8" t="e">
        <f>VLOOKUP(入力女子!Q29,女子,7,FALSE)</f>
        <v>#N/A</v>
      </c>
    </row>
    <row r="21" spans="1:32" s="3" customFormat="1" ht="15.75" customHeight="1" thickBot="1">
      <c r="A21" s="272"/>
      <c r="B21" s="274"/>
      <c r="C21" s="265"/>
      <c r="D21" s="267"/>
      <c r="E21" s="269"/>
      <c r="F21" s="269"/>
      <c r="G21" s="271"/>
      <c r="I21" s="24"/>
      <c r="J21" s="277"/>
      <c r="K21" s="69"/>
      <c r="L21" s="71"/>
      <c r="M21" s="71"/>
      <c r="N21" s="66">
        <f>K20*10+2</f>
        <v>-199918</v>
      </c>
      <c r="O21" s="33" t="e">
        <f>VLOOKUP(入力女子!N30,女子,2,FALSE)</f>
        <v>#N/A</v>
      </c>
      <c r="P21" s="34" t="e">
        <f>VLOOKUP(入力女子!N30,女子,3,FALSE)</f>
        <v>#N/A</v>
      </c>
      <c r="Q21" s="27" t="e">
        <f>VLOOKUP(入力女子!N30,女子,4,FALSE)</f>
        <v>#N/A</v>
      </c>
      <c r="R21" s="279"/>
      <c r="S21" s="9" t="e">
        <f>VLOOKUP(入力女子!N30,女子,5,FALSE)</f>
        <v>#N/A</v>
      </c>
      <c r="T21" s="9" t="e">
        <f>VLOOKUP(入力女子!N30,女子,6,FALSE)</f>
        <v>#N/A</v>
      </c>
      <c r="U21" s="10" t="e">
        <f>VLOOKUP(入力女子!N30,女子,7,FALSE)</f>
        <v>#N/A</v>
      </c>
      <c r="W21" s="24"/>
      <c r="X21" s="6">
        <v>16</v>
      </c>
      <c r="Y21" s="70">
        <f t="shared" si="0"/>
        <v>-19984</v>
      </c>
      <c r="Z21" s="35" t="e">
        <f>VLOOKUP(入力女子!Q30,女子,2,FALSE)</f>
        <v>#N/A</v>
      </c>
      <c r="AA21" s="36" t="e">
        <f>VLOOKUP(入力女子!Q30,女子,3,FALSE)</f>
        <v>#N/A</v>
      </c>
      <c r="AB21" s="7" t="e">
        <f>VLOOKUP(入力女子!Q30,女子,4,FALSE)</f>
        <v>#N/A</v>
      </c>
      <c r="AC21" s="74" t="e">
        <f t="shared" si="1"/>
        <v>#N/A</v>
      </c>
      <c r="AD21" s="5" t="e">
        <f>VLOOKUP(入力女子!Q30,女子,5,FALSE)</f>
        <v>#N/A</v>
      </c>
      <c r="AE21" s="5" t="e">
        <f>VLOOKUP(入力女子!Q30,女子,6,FALSE)</f>
        <v>#N/A</v>
      </c>
      <c r="AF21" s="8" t="e">
        <f>VLOOKUP(入力女子!Q30,女子,7,FALSE)</f>
        <v>#N/A</v>
      </c>
    </row>
    <row r="22" spans="1:32" s="3" customFormat="1" ht="15.75" customHeight="1">
      <c r="A22" s="272">
        <v>8</v>
      </c>
      <c r="B22" s="273" t="e">
        <f>VLOOKUP(入力女子!K29,女子,2,FALSE)</f>
        <v>#N/A</v>
      </c>
      <c r="C22" s="264" t="e">
        <f>VLOOKUP(入力女子!K29,女子,3,FALSE)</f>
        <v>#N/A</v>
      </c>
      <c r="D22" s="266" t="e">
        <f>VLOOKUP(入力女子!K29,女子,4,FALSE)</f>
        <v>#N/A</v>
      </c>
      <c r="E22" s="268" t="e">
        <f>VLOOKUP(入力女子!K29,女子,5,FALSE)</f>
        <v>#N/A</v>
      </c>
      <c r="F22" s="268" t="e">
        <f>VLOOKUP(入力女子!K29,女子,6,FALSE)</f>
        <v>#N/A</v>
      </c>
      <c r="G22" s="270" t="e">
        <f>VLOOKUP(入力女子!K29,女子,7,FALSE)</f>
        <v>#N/A</v>
      </c>
      <c r="I22" s="24"/>
      <c r="J22" s="277">
        <v>9</v>
      </c>
      <c r="K22" s="69">
        <f>($O$1-200)*100+J22</f>
        <v>-19991</v>
      </c>
      <c r="L22" s="73" t="e">
        <f>CONCATENATE(O22," ・ ",O23)</f>
        <v>#N/A</v>
      </c>
      <c r="M22" s="72" t="e">
        <f>VLOOKUP($O$1,学校,3,FALSE)</f>
        <v>#N/A</v>
      </c>
      <c r="N22" s="66">
        <f>K22*10+1</f>
        <v>-199909</v>
      </c>
      <c r="O22" s="31" t="e">
        <f>VLOOKUP(入力女子!N31,女子,2,FALSE)</f>
        <v>#N/A</v>
      </c>
      <c r="P22" s="32" t="e">
        <f>VLOOKUP(入力女子!N31,女子,3,FALSE)</f>
        <v>#N/A</v>
      </c>
      <c r="Q22" s="26" t="e">
        <f>VLOOKUP(入力女子!N31,女子,4,FALSE)</f>
        <v>#N/A</v>
      </c>
      <c r="R22" s="278" t="e">
        <f>VLOOKUP($O$1,学校,3,FALSE)</f>
        <v>#N/A</v>
      </c>
      <c r="S22" s="11" t="e">
        <f>VLOOKUP(入力女子!N31,女子,5,FALSE)</f>
        <v>#N/A</v>
      </c>
      <c r="T22" s="11" t="e">
        <f>VLOOKUP(入力女子!N31,女子,6,FALSE)</f>
        <v>#N/A</v>
      </c>
      <c r="U22" s="12" t="e">
        <f>VLOOKUP(入力女子!N31,女子,7,FALSE)</f>
        <v>#N/A</v>
      </c>
      <c r="W22" s="24"/>
      <c r="X22" s="6">
        <v>17</v>
      </c>
      <c r="Y22" s="70">
        <f t="shared" si="0"/>
        <v>-19983</v>
      </c>
      <c r="Z22" s="35" t="e">
        <f>VLOOKUP(入力女子!Q31,女子,2,FALSE)</f>
        <v>#N/A</v>
      </c>
      <c r="AA22" s="36" t="e">
        <f>VLOOKUP(入力女子!Q31,女子,3,FALSE)</f>
        <v>#N/A</v>
      </c>
      <c r="AB22" s="7" t="e">
        <f>VLOOKUP(入力女子!Q31,女子,4,FALSE)</f>
        <v>#N/A</v>
      </c>
      <c r="AC22" s="74" t="e">
        <f t="shared" si="1"/>
        <v>#N/A</v>
      </c>
      <c r="AD22" s="5" t="e">
        <f>VLOOKUP(入力女子!Q31,女子,5,FALSE)</f>
        <v>#N/A</v>
      </c>
      <c r="AE22" s="5" t="e">
        <f>VLOOKUP(入力女子!Q31,女子,6,FALSE)</f>
        <v>#N/A</v>
      </c>
      <c r="AF22" s="8" t="e">
        <f>VLOOKUP(入力女子!Q31,女子,7,FALSE)</f>
        <v>#N/A</v>
      </c>
    </row>
    <row r="23" spans="1:32" s="3" customFormat="1" ht="15.75" customHeight="1" thickBot="1">
      <c r="A23" s="272"/>
      <c r="B23" s="274"/>
      <c r="C23" s="265"/>
      <c r="D23" s="267"/>
      <c r="E23" s="269"/>
      <c r="F23" s="269"/>
      <c r="G23" s="271"/>
      <c r="I23" s="24"/>
      <c r="J23" s="277"/>
      <c r="K23" s="69"/>
      <c r="L23" s="71"/>
      <c r="M23" s="71"/>
      <c r="N23" s="66">
        <f>K22*10+2</f>
        <v>-199908</v>
      </c>
      <c r="O23" s="33" t="e">
        <f>VLOOKUP(入力女子!N32,女子,2,FALSE)</f>
        <v>#N/A</v>
      </c>
      <c r="P23" s="34" t="e">
        <f>VLOOKUP(入力女子!N32,女子,3,FALSE)</f>
        <v>#N/A</v>
      </c>
      <c r="Q23" s="27" t="e">
        <f>VLOOKUP(入力女子!N32,女子,4,FALSE)</f>
        <v>#N/A</v>
      </c>
      <c r="R23" s="279"/>
      <c r="S23" s="9" t="e">
        <f>VLOOKUP(入力女子!N32,女子,5,FALSE)</f>
        <v>#N/A</v>
      </c>
      <c r="T23" s="9" t="e">
        <f>VLOOKUP(入力女子!N32,女子,6,FALSE)</f>
        <v>#N/A</v>
      </c>
      <c r="U23" s="10" t="e">
        <f>VLOOKUP(入力女子!N32,女子,7,FALSE)</f>
        <v>#N/A</v>
      </c>
      <c r="W23" s="24"/>
      <c r="X23" s="6">
        <v>18</v>
      </c>
      <c r="Y23" s="70">
        <f t="shared" si="0"/>
        <v>-19982</v>
      </c>
      <c r="Z23" s="35" t="e">
        <f>VLOOKUP(入力女子!Q32,女子,2,FALSE)</f>
        <v>#N/A</v>
      </c>
      <c r="AA23" s="36" t="e">
        <f>VLOOKUP(入力女子!Q32,女子,3,FALSE)</f>
        <v>#N/A</v>
      </c>
      <c r="AB23" s="7" t="e">
        <f>VLOOKUP(入力女子!Q32,女子,4,FALSE)</f>
        <v>#N/A</v>
      </c>
      <c r="AC23" s="74" t="e">
        <f t="shared" si="1"/>
        <v>#N/A</v>
      </c>
      <c r="AD23" s="5" t="e">
        <f>VLOOKUP(入力女子!Q32,女子,5,FALSE)</f>
        <v>#N/A</v>
      </c>
      <c r="AE23" s="5" t="e">
        <f>VLOOKUP(入力女子!Q32,女子,6,FALSE)</f>
        <v>#N/A</v>
      </c>
      <c r="AF23" s="8" t="e">
        <f>VLOOKUP(入力女子!Q32,女子,7,FALSE)</f>
        <v>#N/A</v>
      </c>
    </row>
    <row r="24" spans="1:32" s="3" customFormat="1" ht="15.75" customHeight="1">
      <c r="A24" s="4"/>
      <c r="I24" s="24"/>
      <c r="J24" s="277">
        <v>10</v>
      </c>
      <c r="K24" s="69">
        <f>($O$1-200)*100+J24</f>
        <v>-19990</v>
      </c>
      <c r="L24" s="73" t="e">
        <f>CONCATENATE(O24," ・ ",O25)</f>
        <v>#N/A</v>
      </c>
      <c r="M24" s="72" t="e">
        <f>VLOOKUP($O$1,学校,3,FALSE)</f>
        <v>#N/A</v>
      </c>
      <c r="N24" s="66">
        <f>K24*10+1</f>
        <v>-199899</v>
      </c>
      <c r="O24" s="31" t="e">
        <f>VLOOKUP(入力女子!N33,女子,2,FALSE)</f>
        <v>#N/A</v>
      </c>
      <c r="P24" s="32" t="e">
        <f>VLOOKUP(入力女子!N33,女子,3,FALSE)</f>
        <v>#N/A</v>
      </c>
      <c r="Q24" s="26" t="e">
        <f>VLOOKUP(入力女子!N33,女子,4,FALSE)</f>
        <v>#N/A</v>
      </c>
      <c r="R24" s="278" t="e">
        <f>VLOOKUP($O$1,学校,3,FALSE)</f>
        <v>#N/A</v>
      </c>
      <c r="S24" s="11" t="e">
        <f>VLOOKUP(入力女子!N33,女子,5,FALSE)</f>
        <v>#N/A</v>
      </c>
      <c r="T24" s="11" t="e">
        <f>VLOOKUP(入力女子!N33,女子,6,FALSE)</f>
        <v>#N/A</v>
      </c>
      <c r="U24" s="12" t="e">
        <f>VLOOKUP(入力女子!N33,女子,7,FALSE)</f>
        <v>#N/A</v>
      </c>
      <c r="W24" s="24"/>
      <c r="X24" s="6">
        <v>19</v>
      </c>
      <c r="Y24" s="70">
        <f t="shared" si="0"/>
        <v>-19981</v>
      </c>
      <c r="Z24" s="35" t="e">
        <f>VLOOKUP(入力女子!Q33,女子,2,FALSE)</f>
        <v>#N/A</v>
      </c>
      <c r="AA24" s="36" t="e">
        <f>VLOOKUP(入力女子!Q33,女子,3,FALSE)</f>
        <v>#N/A</v>
      </c>
      <c r="AB24" s="7" t="e">
        <f>VLOOKUP(入力女子!Q33,女子,4,FALSE)</f>
        <v>#N/A</v>
      </c>
      <c r="AC24" s="74" t="e">
        <f t="shared" si="1"/>
        <v>#N/A</v>
      </c>
      <c r="AD24" s="5" t="e">
        <f>VLOOKUP(入力女子!Q33,女子,5,FALSE)</f>
        <v>#N/A</v>
      </c>
      <c r="AE24" s="5" t="e">
        <f>VLOOKUP(入力女子!Q33,女子,6,FALSE)</f>
        <v>#N/A</v>
      </c>
      <c r="AF24" s="8" t="e">
        <f>VLOOKUP(入力女子!Q33,女子,7,FALSE)</f>
        <v>#N/A</v>
      </c>
    </row>
    <row r="25" spans="1:32" s="3" customFormat="1" ht="15.75" customHeight="1" thickBot="1">
      <c r="A25" s="4"/>
      <c r="I25" s="24"/>
      <c r="J25" s="277"/>
      <c r="K25" s="69"/>
      <c r="L25" s="71"/>
      <c r="M25" s="71"/>
      <c r="N25" s="66">
        <f>K24*10+2</f>
        <v>-199898</v>
      </c>
      <c r="O25" s="33" t="e">
        <f>VLOOKUP(入力女子!N34,女子,2,FALSE)</f>
        <v>#N/A</v>
      </c>
      <c r="P25" s="34" t="e">
        <f>VLOOKUP(入力女子!N34,女子,3,FALSE)</f>
        <v>#N/A</v>
      </c>
      <c r="Q25" s="27" t="e">
        <f>VLOOKUP(入力女子!N34,女子,4,FALSE)</f>
        <v>#N/A</v>
      </c>
      <c r="R25" s="279"/>
      <c r="S25" s="9" t="e">
        <f>VLOOKUP(入力女子!N34,女子,5,FALSE)</f>
        <v>#N/A</v>
      </c>
      <c r="T25" s="9" t="e">
        <f>VLOOKUP(入力女子!N34,女子,6,FALSE)</f>
        <v>#N/A</v>
      </c>
      <c r="U25" s="10" t="e">
        <f>VLOOKUP(入力女子!N34,女子,7,FALSE)</f>
        <v>#N/A</v>
      </c>
      <c r="W25" s="24"/>
      <c r="X25" s="6">
        <v>20</v>
      </c>
      <c r="Y25" s="70">
        <f t="shared" si="0"/>
        <v>-19980</v>
      </c>
      <c r="Z25" s="35" t="e">
        <f>VLOOKUP(入力女子!Q34,女子,2,FALSE)</f>
        <v>#N/A</v>
      </c>
      <c r="AA25" s="36" t="e">
        <f>VLOOKUP(入力女子!Q34,女子,3,FALSE)</f>
        <v>#N/A</v>
      </c>
      <c r="AB25" s="7" t="e">
        <f>VLOOKUP(入力女子!Q34,女子,4,FALSE)</f>
        <v>#N/A</v>
      </c>
      <c r="AC25" s="74" t="e">
        <f t="shared" si="1"/>
        <v>#N/A</v>
      </c>
      <c r="AD25" s="5" t="e">
        <f>VLOOKUP(入力女子!Q34,女子,5,FALSE)</f>
        <v>#N/A</v>
      </c>
      <c r="AE25" s="5" t="e">
        <f>VLOOKUP(入力女子!Q34,女子,6,FALSE)</f>
        <v>#N/A</v>
      </c>
      <c r="AF25" s="8" t="e">
        <f>VLOOKUP(入力女子!Q34,女子,7,FALSE)</f>
        <v>#N/A</v>
      </c>
    </row>
    <row r="26" spans="1:32" s="3" customFormat="1" ht="15.75" customHeight="1">
      <c r="A26" s="4"/>
      <c r="I26" s="24"/>
      <c r="J26" s="277">
        <v>11</v>
      </c>
      <c r="K26" s="69">
        <f>($O$1-200)*100+J26</f>
        <v>-19989</v>
      </c>
      <c r="L26" s="73" t="e">
        <f>CONCATENATE(O26," ・ ",O27)</f>
        <v>#N/A</v>
      </c>
      <c r="M26" s="72" t="e">
        <f>VLOOKUP($O$1,学校,3,FALSE)</f>
        <v>#N/A</v>
      </c>
      <c r="N26" s="66">
        <f>K26*10+1</f>
        <v>-199889</v>
      </c>
      <c r="O26" s="31" t="e">
        <f>VLOOKUP(入力女子!N35,女子,2,FALSE)</f>
        <v>#N/A</v>
      </c>
      <c r="P26" s="32" t="e">
        <f>VLOOKUP(入力女子!N35,女子,3,FALSE)</f>
        <v>#N/A</v>
      </c>
      <c r="Q26" s="26" t="e">
        <f>VLOOKUP(入力女子!N35,女子,4,FALSE)</f>
        <v>#N/A</v>
      </c>
      <c r="R26" s="278" t="e">
        <f>VLOOKUP($O$1,学校,3,FALSE)</f>
        <v>#N/A</v>
      </c>
      <c r="S26" s="11" t="e">
        <f>VLOOKUP(入力女子!N35,女子,5,FALSE)</f>
        <v>#N/A</v>
      </c>
      <c r="T26" s="11" t="e">
        <f>VLOOKUP(入力女子!N35,女子,6,FALSE)</f>
        <v>#N/A</v>
      </c>
      <c r="U26" s="12" t="e">
        <f>VLOOKUP(入力女子!N35,女子,7,FALSE)</f>
        <v>#N/A</v>
      </c>
      <c r="W26" s="24"/>
      <c r="X26" s="6">
        <v>21</v>
      </c>
      <c r="Y26" s="70">
        <f t="shared" si="0"/>
        <v>-19979</v>
      </c>
      <c r="Z26" s="35" t="e">
        <f>VLOOKUP(入力女子!Q35,女子,2,FALSE)</f>
        <v>#N/A</v>
      </c>
      <c r="AA26" s="36" t="e">
        <f>VLOOKUP(入力女子!Q35,女子,3,FALSE)</f>
        <v>#N/A</v>
      </c>
      <c r="AB26" s="7" t="e">
        <f>VLOOKUP(入力女子!Q35,女子,4,FALSE)</f>
        <v>#N/A</v>
      </c>
      <c r="AC26" s="74" t="e">
        <f t="shared" si="1"/>
        <v>#N/A</v>
      </c>
      <c r="AD26" s="5" t="e">
        <f>VLOOKUP(入力女子!Q35,女子,5,FALSE)</f>
        <v>#N/A</v>
      </c>
      <c r="AE26" s="5" t="e">
        <f>VLOOKUP(入力女子!Q35,女子,6,FALSE)</f>
        <v>#N/A</v>
      </c>
      <c r="AF26" s="8" t="e">
        <f>VLOOKUP(入力女子!Q35,女子,7,FALSE)</f>
        <v>#N/A</v>
      </c>
    </row>
    <row r="27" spans="1:32" s="3" customFormat="1" ht="15.75" customHeight="1" thickBot="1">
      <c r="A27" s="293">
        <f>入力女子!B5</f>
        <v>0</v>
      </c>
      <c r="B27" s="293"/>
      <c r="C27" s="293"/>
      <c r="D27" s="294" t="s">
        <v>18</v>
      </c>
      <c r="E27" s="294"/>
      <c r="F27" s="294"/>
      <c r="G27" s="13"/>
      <c r="I27" s="24"/>
      <c r="J27" s="277"/>
      <c r="K27" s="69"/>
      <c r="L27" s="71"/>
      <c r="M27" s="71"/>
      <c r="N27" s="66">
        <f>K26*10+2</f>
        <v>-199888</v>
      </c>
      <c r="O27" s="33" t="e">
        <f>VLOOKUP(入力女子!N36,女子,2,FALSE)</f>
        <v>#N/A</v>
      </c>
      <c r="P27" s="34" t="e">
        <f>VLOOKUP(入力女子!N36,女子,3,FALSE)</f>
        <v>#N/A</v>
      </c>
      <c r="Q27" s="27" t="e">
        <f>VLOOKUP(入力女子!N36,女子,4,FALSE)</f>
        <v>#N/A</v>
      </c>
      <c r="R27" s="279"/>
      <c r="S27" s="9" t="e">
        <f>VLOOKUP(入力女子!N36,女子,5,FALSE)</f>
        <v>#N/A</v>
      </c>
      <c r="T27" s="9" t="e">
        <f>VLOOKUP(入力女子!N36,女子,6,FALSE)</f>
        <v>#N/A</v>
      </c>
      <c r="U27" s="10" t="e">
        <f>VLOOKUP(入力女子!N36,女子,7,FALSE)</f>
        <v>#N/A</v>
      </c>
      <c r="W27" s="24"/>
      <c r="X27" s="6">
        <v>22</v>
      </c>
      <c r="Y27" s="70">
        <f t="shared" si="0"/>
        <v>-19978</v>
      </c>
      <c r="Z27" s="35" t="e">
        <f>VLOOKUP(入力女子!Q36,女子,2,FALSE)</f>
        <v>#N/A</v>
      </c>
      <c r="AA27" s="36" t="e">
        <f>VLOOKUP(入力女子!Q36,女子,3,FALSE)</f>
        <v>#N/A</v>
      </c>
      <c r="AB27" s="7" t="e">
        <f>VLOOKUP(入力女子!Q36,女子,4,FALSE)</f>
        <v>#N/A</v>
      </c>
      <c r="AC27" s="74" t="e">
        <f t="shared" si="1"/>
        <v>#N/A</v>
      </c>
      <c r="AD27" s="5" t="e">
        <f>VLOOKUP(入力女子!Q36,女子,5,FALSE)</f>
        <v>#N/A</v>
      </c>
      <c r="AE27" s="5" t="e">
        <f>VLOOKUP(入力女子!Q36,女子,6,FALSE)</f>
        <v>#N/A</v>
      </c>
      <c r="AF27" s="8" t="e">
        <f>VLOOKUP(入力女子!Q36,女子,7,FALSE)</f>
        <v>#N/A</v>
      </c>
    </row>
    <row r="28" spans="1:32" s="3" customFormat="1" ht="15.75" customHeight="1">
      <c r="A28" s="293"/>
      <c r="B28" s="293"/>
      <c r="C28" s="293"/>
      <c r="D28" s="294"/>
      <c r="E28" s="294"/>
      <c r="F28" s="294"/>
      <c r="G28" s="14"/>
      <c r="I28" s="24"/>
      <c r="J28" s="277">
        <v>12</v>
      </c>
      <c r="K28" s="69">
        <f>($O$1-200)*100+J28</f>
        <v>-19988</v>
      </c>
      <c r="L28" s="73" t="e">
        <f>CONCATENATE(O28," ・ ",O29)</f>
        <v>#N/A</v>
      </c>
      <c r="M28" s="72" t="e">
        <f>VLOOKUP($O$1,学校,3,FALSE)</f>
        <v>#N/A</v>
      </c>
      <c r="N28" s="66">
        <f>K28*10+1</f>
        <v>-199879</v>
      </c>
      <c r="O28" s="31" t="e">
        <f>VLOOKUP(入力女子!N37,女子,2,FALSE)</f>
        <v>#N/A</v>
      </c>
      <c r="P28" s="32" t="e">
        <f>VLOOKUP(入力女子!N37,女子,3,FALSE)</f>
        <v>#N/A</v>
      </c>
      <c r="Q28" s="26" t="e">
        <f>VLOOKUP(入力女子!N37,女子,4,FALSE)</f>
        <v>#N/A</v>
      </c>
      <c r="R28" s="278" t="e">
        <f>VLOOKUP($O$1,学校,3,FALSE)</f>
        <v>#N/A</v>
      </c>
      <c r="S28" s="11" t="e">
        <f>VLOOKUP(入力女子!N37,女子,5,FALSE)</f>
        <v>#N/A</v>
      </c>
      <c r="T28" s="11" t="e">
        <f>VLOOKUP(入力女子!N37,女子,6,FALSE)</f>
        <v>#N/A</v>
      </c>
      <c r="U28" s="12" t="e">
        <f>VLOOKUP(入力女子!N37,女子,7,FALSE)</f>
        <v>#N/A</v>
      </c>
      <c r="W28" s="24"/>
      <c r="X28" s="6">
        <v>23</v>
      </c>
      <c r="Y28" s="70">
        <f t="shared" si="0"/>
        <v>-19977</v>
      </c>
      <c r="Z28" s="35" t="e">
        <f>VLOOKUP(入力女子!Q37,女子,2,FALSE)</f>
        <v>#N/A</v>
      </c>
      <c r="AA28" s="36" t="e">
        <f>VLOOKUP(入力女子!Q37,女子,3,FALSE)</f>
        <v>#N/A</v>
      </c>
      <c r="AB28" s="7" t="e">
        <f>VLOOKUP(入力女子!Q37,女子,4,FALSE)</f>
        <v>#N/A</v>
      </c>
      <c r="AC28" s="74" t="e">
        <f t="shared" si="1"/>
        <v>#N/A</v>
      </c>
      <c r="AD28" s="5" t="e">
        <f>VLOOKUP(入力女子!Q37,女子,5,FALSE)</f>
        <v>#N/A</v>
      </c>
      <c r="AE28" s="5" t="e">
        <f>VLOOKUP(入力女子!Q37,女子,6,FALSE)</f>
        <v>#N/A</v>
      </c>
      <c r="AF28" s="8" t="e">
        <f>VLOOKUP(入力女子!Q37,女子,7,FALSE)</f>
        <v>#N/A</v>
      </c>
    </row>
    <row r="29" spans="1:32" s="3" customFormat="1" ht="15.75" customHeight="1" thickBot="1">
      <c r="A29" s="293"/>
      <c r="B29" s="293"/>
      <c r="C29" s="293"/>
      <c r="D29" s="294"/>
      <c r="E29" s="294"/>
      <c r="F29" s="294"/>
      <c r="G29" s="14"/>
      <c r="I29" s="24"/>
      <c r="J29" s="277"/>
      <c r="K29" s="69"/>
      <c r="L29" s="71"/>
      <c r="M29" s="71"/>
      <c r="N29" s="66">
        <f>K28*10+2</f>
        <v>-199878</v>
      </c>
      <c r="O29" s="33" t="e">
        <f>VLOOKUP(入力女子!N38,女子,2,FALSE)</f>
        <v>#N/A</v>
      </c>
      <c r="P29" s="34" t="e">
        <f>VLOOKUP(入力女子!N38,女子,3,FALSE)</f>
        <v>#N/A</v>
      </c>
      <c r="Q29" s="27" t="e">
        <f>VLOOKUP(入力女子!N38,女子,4,FALSE)</f>
        <v>#N/A</v>
      </c>
      <c r="R29" s="279"/>
      <c r="S29" s="9" t="e">
        <f>VLOOKUP(入力女子!N38,女子,5,FALSE)</f>
        <v>#N/A</v>
      </c>
      <c r="T29" s="9" t="e">
        <f>VLOOKUP(入力女子!N38,女子,6,FALSE)</f>
        <v>#N/A</v>
      </c>
      <c r="U29" s="10" t="e">
        <f>VLOOKUP(入力女子!N38,女子,7,FALSE)</f>
        <v>#N/A</v>
      </c>
      <c r="W29" s="24"/>
      <c r="X29" s="6">
        <v>24</v>
      </c>
      <c r="Y29" s="70">
        <f t="shared" si="0"/>
        <v>-19976</v>
      </c>
      <c r="Z29" s="35" t="e">
        <f>VLOOKUP(入力女子!Q38,女子,2,FALSE)</f>
        <v>#N/A</v>
      </c>
      <c r="AA29" s="36" t="e">
        <f>VLOOKUP(入力女子!Q38,女子,3,FALSE)</f>
        <v>#N/A</v>
      </c>
      <c r="AB29" s="7" t="e">
        <f>VLOOKUP(入力女子!Q38,女子,4,FALSE)</f>
        <v>#N/A</v>
      </c>
      <c r="AC29" s="74" t="e">
        <f t="shared" si="1"/>
        <v>#N/A</v>
      </c>
      <c r="AD29" s="5" t="e">
        <f>VLOOKUP(入力女子!Q38,女子,5,FALSE)</f>
        <v>#N/A</v>
      </c>
      <c r="AE29" s="5" t="e">
        <f>VLOOKUP(入力女子!Q38,女子,6,FALSE)</f>
        <v>#N/A</v>
      </c>
      <c r="AF29" s="8" t="e">
        <f>VLOOKUP(入力女子!Q38,女子,7,FALSE)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77">
        <v>13</v>
      </c>
      <c r="K30" s="69">
        <f>($O$1-200)*100+J30</f>
        <v>-19987</v>
      </c>
      <c r="L30" s="73" t="e">
        <f>CONCATENATE(O30," ・ ",O31)</f>
        <v>#N/A</v>
      </c>
      <c r="M30" s="72" t="e">
        <f>VLOOKUP($O$1,学校,3,FALSE)</f>
        <v>#N/A</v>
      </c>
      <c r="N30" s="66">
        <f>K30*10+1</f>
        <v>-199869</v>
      </c>
      <c r="O30" s="31" t="e">
        <f>VLOOKUP(入力女子!N39,女子,2,FALSE)</f>
        <v>#N/A</v>
      </c>
      <c r="P30" s="32" t="e">
        <f>VLOOKUP(入力女子!N39,女子,3,FALSE)</f>
        <v>#N/A</v>
      </c>
      <c r="Q30" s="26" t="e">
        <f>VLOOKUP(入力女子!N39,女子,4,FALSE)</f>
        <v>#N/A</v>
      </c>
      <c r="R30" s="278" t="e">
        <f>VLOOKUP($O$1,学校,3,FALSE)</f>
        <v>#N/A</v>
      </c>
      <c r="S30" s="11" t="e">
        <f>VLOOKUP(入力女子!N39,女子,5,FALSE)</f>
        <v>#N/A</v>
      </c>
      <c r="T30" s="11" t="e">
        <f>VLOOKUP(入力女子!N39,女子,6,FALSE)</f>
        <v>#N/A</v>
      </c>
      <c r="U30" s="12" t="e">
        <f>VLOOKUP(入力女子!N39,女子,7,FALSE)</f>
        <v>#N/A</v>
      </c>
      <c r="W30" s="24"/>
      <c r="X30" s="6">
        <v>25</v>
      </c>
      <c r="Y30" s="70">
        <f t="shared" si="0"/>
        <v>-19975</v>
      </c>
      <c r="Z30" s="35" t="e">
        <f>VLOOKUP(入力女子!Q39,女子,2,FALSE)</f>
        <v>#N/A</v>
      </c>
      <c r="AA30" s="36" t="e">
        <f>VLOOKUP(入力女子!Q39,女子,3,FALSE)</f>
        <v>#N/A</v>
      </c>
      <c r="AB30" s="7" t="e">
        <f>VLOOKUP(入力女子!Q39,女子,4,FALSE)</f>
        <v>#N/A</v>
      </c>
      <c r="AC30" s="74" t="e">
        <f t="shared" si="1"/>
        <v>#N/A</v>
      </c>
      <c r="AD30" s="5" t="e">
        <f>VLOOKUP(入力女子!Q39,女子,5,FALSE)</f>
        <v>#N/A</v>
      </c>
      <c r="AE30" s="5" t="e">
        <f>VLOOKUP(入力女子!Q39,女子,6,FALSE)</f>
        <v>#N/A</v>
      </c>
      <c r="AF30" s="8" t="e">
        <f>VLOOKUP(入力女子!Q39,女子,7,FALSE)</f>
        <v>#N/A</v>
      </c>
    </row>
    <row r="31" spans="1:32" s="3" customFormat="1" ht="15.75" customHeight="1" thickBot="1">
      <c r="A31" s="292" t="s">
        <v>20</v>
      </c>
      <c r="B31" s="292"/>
      <c r="C31" s="28"/>
      <c r="D31" s="28"/>
      <c r="G31" s="13"/>
      <c r="I31" s="24"/>
      <c r="J31" s="277"/>
      <c r="K31" s="69"/>
      <c r="L31" s="71"/>
      <c r="M31" s="71"/>
      <c r="N31" s="66">
        <f>K30*10+2</f>
        <v>-199868</v>
      </c>
      <c r="O31" s="33" t="e">
        <f>VLOOKUP(入力女子!N40,女子,2,FALSE)</f>
        <v>#N/A</v>
      </c>
      <c r="P31" s="34" t="e">
        <f>VLOOKUP(入力女子!N40,女子,3,FALSE)</f>
        <v>#N/A</v>
      </c>
      <c r="Q31" s="27" t="e">
        <f>VLOOKUP(入力女子!N40,女子,4,FALSE)</f>
        <v>#N/A</v>
      </c>
      <c r="R31" s="279"/>
      <c r="S31" s="9" t="e">
        <f>VLOOKUP(入力女子!N40,女子,5,FALSE)</f>
        <v>#N/A</v>
      </c>
      <c r="T31" s="9" t="e">
        <f>VLOOKUP(入力女子!N40,女子,6,FALSE)</f>
        <v>#N/A</v>
      </c>
      <c r="U31" s="10" t="e">
        <f>VLOOKUP(入力女子!N40,女子,7,FALSE)</f>
        <v>#N/A</v>
      </c>
      <c r="W31" s="24"/>
      <c r="X31" s="6">
        <v>26</v>
      </c>
      <c r="Y31" s="70">
        <f t="shared" si="0"/>
        <v>-19974</v>
      </c>
      <c r="Z31" s="35" t="e">
        <f>VLOOKUP(入力女子!Q40,女子,2,FALSE)</f>
        <v>#N/A</v>
      </c>
      <c r="AA31" s="36" t="e">
        <f>VLOOKUP(入力女子!Q40,女子,3,FALSE)</f>
        <v>#N/A</v>
      </c>
      <c r="AB31" s="7" t="e">
        <f>VLOOKUP(入力女子!Q40,女子,4,FALSE)</f>
        <v>#N/A</v>
      </c>
      <c r="AC31" s="74" t="e">
        <f t="shared" si="1"/>
        <v>#N/A</v>
      </c>
      <c r="AD31" s="5" t="e">
        <f>VLOOKUP(入力女子!Q40,女子,5,FALSE)</f>
        <v>#N/A</v>
      </c>
      <c r="AE31" s="5" t="e">
        <f>VLOOKUP(入力女子!Q40,女子,6,FALSE)</f>
        <v>#N/A</v>
      </c>
      <c r="AF31" s="8" t="e">
        <f>VLOOKUP(入力女子!Q40,女子,7,FALSE)</f>
        <v>#N/A</v>
      </c>
    </row>
    <row r="32" spans="1:32" s="3" customFormat="1" ht="15.75" customHeight="1">
      <c r="A32" s="289">
        <f>入力女子!B7</f>
        <v>0</v>
      </c>
      <c r="B32" s="289"/>
      <c r="C32" s="290">
        <f>入力女子!C7</f>
        <v>0</v>
      </c>
      <c r="D32" s="290"/>
      <c r="E32" s="291" t="s">
        <v>21</v>
      </c>
      <c r="F32" s="291"/>
      <c r="G32" s="13"/>
      <c r="I32" s="24"/>
      <c r="J32" s="277">
        <v>14</v>
      </c>
      <c r="K32" s="69">
        <f>($O$1-200)*100+J32</f>
        <v>-19986</v>
      </c>
      <c r="L32" s="73" t="e">
        <f>CONCATENATE(O32," ・ ",O33)</f>
        <v>#N/A</v>
      </c>
      <c r="M32" s="72" t="e">
        <f>VLOOKUP($O$1,学校,3,FALSE)</f>
        <v>#N/A</v>
      </c>
      <c r="N32" s="66">
        <f>K32*10+1</f>
        <v>-199859</v>
      </c>
      <c r="O32" s="31" t="e">
        <f>VLOOKUP(入力女子!N41,女子,2,FALSE)</f>
        <v>#N/A</v>
      </c>
      <c r="P32" s="32" t="e">
        <f>VLOOKUP(入力女子!N41,女子,3,FALSE)</f>
        <v>#N/A</v>
      </c>
      <c r="Q32" s="26" t="e">
        <f>VLOOKUP(入力女子!N41,女子,4,FALSE)</f>
        <v>#N/A</v>
      </c>
      <c r="R32" s="278" t="e">
        <f>VLOOKUP($O$1,学校,3,FALSE)</f>
        <v>#N/A</v>
      </c>
      <c r="S32" s="11" t="e">
        <f>VLOOKUP(入力女子!N41,女子,5,FALSE)</f>
        <v>#N/A</v>
      </c>
      <c r="T32" s="11" t="e">
        <f>VLOOKUP(入力女子!N41,女子,6,FALSE)</f>
        <v>#N/A</v>
      </c>
      <c r="U32" s="12" t="e">
        <f>VLOOKUP(入力女子!N41,女子,7,FALSE)</f>
        <v>#N/A</v>
      </c>
      <c r="W32" s="24"/>
      <c r="X32" s="6">
        <v>27</v>
      </c>
      <c r="Y32" s="70">
        <f t="shared" si="0"/>
        <v>-19973</v>
      </c>
      <c r="Z32" s="35" t="e">
        <f>VLOOKUP(入力女子!Q41,女子,2,FALSE)</f>
        <v>#N/A</v>
      </c>
      <c r="AA32" s="36" t="e">
        <f>VLOOKUP(入力女子!Q41,女子,3,FALSE)</f>
        <v>#N/A</v>
      </c>
      <c r="AB32" s="7" t="e">
        <f>VLOOKUP(入力女子!Q41,女子,4,FALSE)</f>
        <v>#N/A</v>
      </c>
      <c r="AC32" s="74" t="e">
        <f t="shared" si="1"/>
        <v>#N/A</v>
      </c>
      <c r="AD32" s="5" t="e">
        <f>VLOOKUP(入力女子!Q41,女子,5,FALSE)</f>
        <v>#N/A</v>
      </c>
      <c r="AE32" s="5" t="e">
        <f>VLOOKUP(入力女子!Q41,女子,6,FALSE)</f>
        <v>#N/A</v>
      </c>
      <c r="AF32" s="8" t="e">
        <f>VLOOKUP(入力女子!Q41,女子,7,FALSE)</f>
        <v>#N/A</v>
      </c>
    </row>
    <row r="33" spans="1:32" s="3" customFormat="1" ht="15.75" customHeight="1" thickBot="1">
      <c r="A33" s="289"/>
      <c r="B33" s="289"/>
      <c r="C33" s="290"/>
      <c r="D33" s="290"/>
      <c r="E33" s="291"/>
      <c r="F33" s="291"/>
      <c r="G33" s="13"/>
      <c r="I33" s="24"/>
      <c r="J33" s="277"/>
      <c r="K33" s="69"/>
      <c r="L33" s="71"/>
      <c r="M33" s="71"/>
      <c r="N33" s="66">
        <f>K32*10+2</f>
        <v>-199858</v>
      </c>
      <c r="O33" s="33" t="e">
        <f>VLOOKUP(入力女子!N42,女子,2,FALSE)</f>
        <v>#N/A</v>
      </c>
      <c r="P33" s="34" t="e">
        <f>VLOOKUP(入力女子!N42,女子,3,FALSE)</f>
        <v>#N/A</v>
      </c>
      <c r="Q33" s="27" t="e">
        <f>VLOOKUP(入力女子!N42,女子,4,FALSE)</f>
        <v>#N/A</v>
      </c>
      <c r="R33" s="279"/>
      <c r="S33" s="9" t="e">
        <f>VLOOKUP(入力女子!N42,女子,5,FALSE)</f>
        <v>#N/A</v>
      </c>
      <c r="T33" s="9" t="e">
        <f>VLOOKUP(入力女子!N42,女子,6,FALSE)</f>
        <v>#N/A</v>
      </c>
      <c r="U33" s="10" t="e">
        <f>VLOOKUP(入力女子!N42,女子,7,FALSE)</f>
        <v>#N/A</v>
      </c>
      <c r="W33" s="24"/>
      <c r="X33" s="6">
        <v>28</v>
      </c>
      <c r="Y33" s="70">
        <f t="shared" si="0"/>
        <v>-19972</v>
      </c>
      <c r="Z33" s="35" t="e">
        <f>VLOOKUP(入力女子!Q42,女子,2,FALSE)</f>
        <v>#N/A</v>
      </c>
      <c r="AA33" s="36" t="e">
        <f>VLOOKUP(入力女子!Q42,女子,3,FALSE)</f>
        <v>#N/A</v>
      </c>
      <c r="AB33" s="7" t="e">
        <f>VLOOKUP(入力女子!Q42,女子,4,FALSE)</f>
        <v>#N/A</v>
      </c>
      <c r="AC33" s="74" t="e">
        <f t="shared" si="1"/>
        <v>#N/A</v>
      </c>
      <c r="AD33" s="5" t="e">
        <f>VLOOKUP(入力女子!Q42,女子,5,FALSE)</f>
        <v>#N/A</v>
      </c>
      <c r="AE33" s="5" t="e">
        <f>VLOOKUP(入力女子!Q42,女子,6,FALSE)</f>
        <v>#N/A</v>
      </c>
      <c r="AF33" s="8" t="e">
        <f>VLOOKUP(入力女子!Q42,女子,7,FALSE)</f>
        <v>#N/A</v>
      </c>
    </row>
    <row r="34" spans="1:32" s="3" customFormat="1" ht="15.75" customHeight="1">
      <c r="E34" s="30"/>
      <c r="F34" s="30"/>
      <c r="I34" s="24"/>
      <c r="J34" s="277">
        <v>15</v>
      </c>
      <c r="K34" s="69">
        <f>($O$1-200)*100+J34</f>
        <v>-19985</v>
      </c>
      <c r="L34" s="73" t="e">
        <f>CONCATENATE(O34," ・ ",O35)</f>
        <v>#N/A</v>
      </c>
      <c r="M34" s="72" t="e">
        <f>VLOOKUP($O$1,学校,3,FALSE)</f>
        <v>#N/A</v>
      </c>
      <c r="N34" s="66">
        <f>K34*10+1</f>
        <v>-199849</v>
      </c>
      <c r="O34" s="31" t="e">
        <f>VLOOKUP(入力女子!N43,女子,2,FALSE)</f>
        <v>#N/A</v>
      </c>
      <c r="P34" s="32" t="e">
        <f>VLOOKUP(入力女子!N43,女子,3,FALSE)</f>
        <v>#N/A</v>
      </c>
      <c r="Q34" s="26" t="e">
        <f>VLOOKUP(入力女子!N43,女子,4,FALSE)</f>
        <v>#N/A</v>
      </c>
      <c r="R34" s="278" t="e">
        <f>VLOOKUP($O$1,学校,3,FALSE)</f>
        <v>#N/A</v>
      </c>
      <c r="S34" s="11" t="e">
        <f>VLOOKUP(入力女子!N43,女子,5,FALSE)</f>
        <v>#N/A</v>
      </c>
      <c r="T34" s="11" t="e">
        <f>VLOOKUP(入力女子!N43,女子,6,FALSE)</f>
        <v>#N/A</v>
      </c>
      <c r="U34" s="12" t="e">
        <f>VLOOKUP(入力女子!N43,女子,7,FALSE)</f>
        <v>#N/A</v>
      </c>
      <c r="W34" s="24"/>
      <c r="X34" s="6">
        <v>29</v>
      </c>
      <c r="Y34" s="70">
        <f t="shared" si="0"/>
        <v>-19971</v>
      </c>
      <c r="Z34" s="35" t="e">
        <f>VLOOKUP(入力女子!Q43,女子,2,FALSE)</f>
        <v>#N/A</v>
      </c>
      <c r="AA34" s="36" t="e">
        <f>VLOOKUP(入力女子!Q43,女子,3,FALSE)</f>
        <v>#N/A</v>
      </c>
      <c r="AB34" s="7" t="e">
        <f>VLOOKUP(入力女子!Q43,女子,4,FALSE)</f>
        <v>#N/A</v>
      </c>
      <c r="AC34" s="74" t="e">
        <f t="shared" si="1"/>
        <v>#N/A</v>
      </c>
      <c r="AD34" s="5" t="e">
        <f>VLOOKUP(入力女子!Q43,女子,5,FALSE)</f>
        <v>#N/A</v>
      </c>
      <c r="AE34" s="5" t="e">
        <f>VLOOKUP(入力女子!Q43,女子,6,FALSE)</f>
        <v>#N/A</v>
      </c>
      <c r="AF34" s="8" t="e">
        <f>VLOOKUP(入力女子!Q43,女子,7,FALSE)</f>
        <v>#N/A</v>
      </c>
    </row>
    <row r="35" spans="1:32" s="3" customFormat="1" ht="15.75" customHeight="1" thickBot="1">
      <c r="A35" s="292" t="s">
        <v>22</v>
      </c>
      <c r="B35" s="292"/>
      <c r="C35" s="29"/>
      <c r="D35" s="29"/>
      <c r="I35" s="24"/>
      <c r="J35" s="277"/>
      <c r="K35" s="69"/>
      <c r="L35" s="71"/>
      <c r="M35" s="71"/>
      <c r="N35" s="66">
        <f>K34*10+2</f>
        <v>-199848</v>
      </c>
      <c r="O35" s="33" t="e">
        <f>VLOOKUP(入力女子!N44,女子,2,FALSE)</f>
        <v>#N/A</v>
      </c>
      <c r="P35" s="34" t="e">
        <f>VLOOKUP(入力女子!N44,女子,3,FALSE)</f>
        <v>#N/A</v>
      </c>
      <c r="Q35" s="27" t="e">
        <f>VLOOKUP(入力女子!N44,女子,4,FALSE)</f>
        <v>#N/A</v>
      </c>
      <c r="R35" s="279"/>
      <c r="S35" s="9" t="e">
        <f>VLOOKUP(入力女子!N44,女子,5,FALSE)</f>
        <v>#N/A</v>
      </c>
      <c r="T35" s="9" t="e">
        <f>VLOOKUP(入力女子!N44,女子,6,FALSE)</f>
        <v>#N/A</v>
      </c>
      <c r="U35" s="10" t="e">
        <f>VLOOKUP(入力女子!N44,女子,7,FALSE)</f>
        <v>#N/A</v>
      </c>
      <c r="W35" s="24"/>
      <c r="X35" s="6">
        <v>30</v>
      </c>
      <c r="Y35" s="70">
        <f t="shared" si="0"/>
        <v>-19970</v>
      </c>
      <c r="Z35" s="35" t="e">
        <f>VLOOKUP(入力女子!Q44,女子,2,FALSE)</f>
        <v>#N/A</v>
      </c>
      <c r="AA35" s="36" t="e">
        <f>VLOOKUP(入力女子!Q44,女子,3,FALSE)</f>
        <v>#N/A</v>
      </c>
      <c r="AB35" s="7" t="e">
        <f>VLOOKUP(入力女子!Q44,女子,4,FALSE)</f>
        <v>#N/A</v>
      </c>
      <c r="AC35" s="74" t="e">
        <f t="shared" si="1"/>
        <v>#N/A</v>
      </c>
      <c r="AD35" s="5" t="e">
        <f>VLOOKUP(入力女子!Q44,女子,5,FALSE)</f>
        <v>#N/A</v>
      </c>
      <c r="AE35" s="5" t="e">
        <f>VLOOKUP(入力女子!Q44,女子,6,FALSE)</f>
        <v>#N/A</v>
      </c>
      <c r="AF35" s="8" t="e">
        <f>VLOOKUP(入力女子!Q44,女子,7,FALSE)</f>
        <v>#N/A</v>
      </c>
    </row>
    <row r="36" spans="1:32" s="3" customFormat="1" ht="15.75" customHeight="1">
      <c r="A36" s="289">
        <f>入力女子!B8</f>
        <v>0</v>
      </c>
      <c r="B36" s="289"/>
      <c r="C36" s="290">
        <f>入力女子!C8</f>
        <v>0</v>
      </c>
      <c r="D36" s="290"/>
      <c r="E36" s="291" t="s">
        <v>21</v>
      </c>
      <c r="F36" s="291"/>
      <c r="I36" s="24"/>
      <c r="J36" s="277">
        <v>16</v>
      </c>
      <c r="K36" s="69">
        <f>($O$1-200)*100+J36</f>
        <v>-19984</v>
      </c>
      <c r="L36" s="73" t="e">
        <f>CONCATENATE(O36," ・ ",O37)</f>
        <v>#N/A</v>
      </c>
      <c r="M36" s="72" t="e">
        <f>VLOOKUP($O$1,学校,3,FALSE)</f>
        <v>#N/A</v>
      </c>
      <c r="N36" s="66">
        <f>K36*10+1</f>
        <v>-199839</v>
      </c>
      <c r="O36" s="31" t="e">
        <f>VLOOKUP(入力女子!N45,女子,2,FALSE)</f>
        <v>#N/A</v>
      </c>
      <c r="P36" s="32" t="e">
        <f>VLOOKUP(入力女子!N45,女子,3,FALSE)</f>
        <v>#N/A</v>
      </c>
      <c r="Q36" s="26" t="e">
        <f>VLOOKUP(入力女子!N45,女子,4,FALSE)</f>
        <v>#N/A</v>
      </c>
      <c r="R36" s="278" t="e">
        <f>VLOOKUP($O$1,学校,3,FALSE)</f>
        <v>#N/A</v>
      </c>
      <c r="S36" s="11" t="e">
        <f>VLOOKUP(入力女子!N45,女子,5,FALSE)</f>
        <v>#N/A</v>
      </c>
      <c r="T36" s="11" t="e">
        <f>VLOOKUP(入力女子!N45,女子,6,FALSE)</f>
        <v>#N/A</v>
      </c>
      <c r="U36" s="12" t="e">
        <f>VLOOKUP(入力女子!N45,女子,7,FALSE)</f>
        <v>#N/A</v>
      </c>
      <c r="W36" s="24"/>
      <c r="X36" s="6">
        <v>31</v>
      </c>
      <c r="Y36" s="70">
        <f t="shared" si="0"/>
        <v>-19969</v>
      </c>
      <c r="Z36" s="35" t="e">
        <f>VLOOKUP(入力女子!Q45,女子,2,FALSE)</f>
        <v>#N/A</v>
      </c>
      <c r="AA36" s="36" t="e">
        <f>VLOOKUP(入力女子!Q45,女子,3,FALSE)</f>
        <v>#N/A</v>
      </c>
      <c r="AB36" s="7" t="e">
        <f>VLOOKUP(入力女子!Q45,女子,4,FALSE)</f>
        <v>#N/A</v>
      </c>
      <c r="AC36" s="74" t="e">
        <f t="shared" si="1"/>
        <v>#N/A</v>
      </c>
      <c r="AD36" s="5" t="e">
        <f>VLOOKUP(入力女子!Q45,女子,5,FALSE)</f>
        <v>#N/A</v>
      </c>
      <c r="AE36" s="5" t="e">
        <f>VLOOKUP(入力女子!Q45,女子,6,FALSE)</f>
        <v>#N/A</v>
      </c>
      <c r="AF36" s="8" t="e">
        <f>VLOOKUP(入力女子!Q45,女子,7,FALSE)</f>
        <v>#N/A</v>
      </c>
    </row>
    <row r="37" spans="1:32" s="3" customFormat="1" ht="15.75" customHeight="1" thickBot="1">
      <c r="A37" s="289"/>
      <c r="B37" s="289"/>
      <c r="C37" s="290"/>
      <c r="D37" s="290"/>
      <c r="E37" s="291"/>
      <c r="F37" s="291"/>
      <c r="I37" s="24"/>
      <c r="J37" s="277"/>
      <c r="K37" s="69"/>
      <c r="L37" s="71"/>
      <c r="M37" s="71"/>
      <c r="N37" s="66">
        <f>K36*10+2</f>
        <v>-199838</v>
      </c>
      <c r="O37" s="33" t="e">
        <f>VLOOKUP(入力女子!N46,女子,2,FALSE)</f>
        <v>#N/A</v>
      </c>
      <c r="P37" s="34" t="e">
        <f>VLOOKUP(入力女子!N46,女子,3,FALSE)</f>
        <v>#N/A</v>
      </c>
      <c r="Q37" s="27" t="e">
        <f>VLOOKUP(入力女子!N46,女子,4,FALSE)</f>
        <v>#N/A</v>
      </c>
      <c r="R37" s="279"/>
      <c r="S37" s="9" t="e">
        <f>VLOOKUP(入力女子!N46,女子,5,FALSE)</f>
        <v>#N/A</v>
      </c>
      <c r="T37" s="9" t="e">
        <f>VLOOKUP(入力女子!N46,女子,6,FALSE)</f>
        <v>#N/A</v>
      </c>
      <c r="U37" s="10" t="e">
        <f>VLOOKUP(入力女子!N46,女子,7,FALSE)</f>
        <v>#N/A</v>
      </c>
      <c r="W37" s="24"/>
      <c r="X37" s="6">
        <v>32</v>
      </c>
      <c r="Y37" s="70">
        <f t="shared" si="0"/>
        <v>-19968</v>
      </c>
      <c r="Z37" s="35" t="e">
        <f>VLOOKUP(入力女子!Q46,女子,2,FALSE)</f>
        <v>#N/A</v>
      </c>
      <c r="AA37" s="36" t="e">
        <f>VLOOKUP(入力女子!Q46,女子,3,FALSE)</f>
        <v>#N/A</v>
      </c>
      <c r="AB37" s="7" t="e">
        <f>VLOOKUP(入力女子!Q46,女子,4,FALSE)</f>
        <v>#N/A</v>
      </c>
      <c r="AC37" s="74" t="e">
        <f t="shared" si="1"/>
        <v>#N/A</v>
      </c>
      <c r="AD37" s="5" t="e">
        <f>VLOOKUP(入力女子!Q46,女子,5,FALSE)</f>
        <v>#N/A</v>
      </c>
      <c r="AE37" s="5" t="e">
        <f>VLOOKUP(入力女子!Q46,女子,6,FALSE)</f>
        <v>#N/A</v>
      </c>
      <c r="AF37" s="8" t="e">
        <f>VLOOKUP(入力女子!Q46,女子,7,FALSE)</f>
        <v>#N/A</v>
      </c>
    </row>
    <row r="38" spans="1:32" s="3" customFormat="1" ht="15.75" customHeight="1">
      <c r="A38" s="4"/>
      <c r="I38" s="24"/>
      <c r="J38" s="277">
        <v>17</v>
      </c>
      <c r="K38" s="69">
        <f>($O$1-200)*100+J38</f>
        <v>-19983</v>
      </c>
      <c r="L38" s="73" t="e">
        <f>CONCATENATE(O38," ・ ",O39)</f>
        <v>#N/A</v>
      </c>
      <c r="M38" s="72" t="e">
        <f>VLOOKUP($O$1,学校,3,FALSE)</f>
        <v>#N/A</v>
      </c>
      <c r="N38" s="66">
        <f>K38*10+1</f>
        <v>-199829</v>
      </c>
      <c r="O38" s="31" t="e">
        <f>VLOOKUP(入力女子!N47,女子,2,FALSE)</f>
        <v>#N/A</v>
      </c>
      <c r="P38" s="32" t="e">
        <f>VLOOKUP(入力女子!N47,女子,3,FALSE)</f>
        <v>#N/A</v>
      </c>
      <c r="Q38" s="26" t="e">
        <f>VLOOKUP(入力女子!N47,女子,4,FALSE)</f>
        <v>#N/A</v>
      </c>
      <c r="R38" s="278" t="e">
        <f>VLOOKUP($O$1,学校,3,FALSE)</f>
        <v>#N/A</v>
      </c>
      <c r="S38" s="11" t="e">
        <f>VLOOKUP(入力女子!N47,女子,5,FALSE)</f>
        <v>#N/A</v>
      </c>
      <c r="T38" s="11" t="e">
        <f>VLOOKUP(入力女子!N47,女子,6,FALSE)</f>
        <v>#N/A</v>
      </c>
      <c r="U38" s="12" t="e">
        <f>VLOOKUP(入力女子!N47,女子,7,FALSE)</f>
        <v>#N/A</v>
      </c>
      <c r="W38" s="24"/>
      <c r="X38" s="6">
        <v>33</v>
      </c>
      <c r="Y38" s="70">
        <f t="shared" si="0"/>
        <v>-19967</v>
      </c>
      <c r="Z38" s="35" t="e">
        <f>VLOOKUP(入力女子!Q47,女子,2,FALSE)</f>
        <v>#N/A</v>
      </c>
      <c r="AA38" s="36" t="e">
        <f>VLOOKUP(入力女子!Q47,女子,3,FALSE)</f>
        <v>#N/A</v>
      </c>
      <c r="AB38" s="7" t="e">
        <f>VLOOKUP(入力女子!Q47,女子,4,FALSE)</f>
        <v>#N/A</v>
      </c>
      <c r="AC38" s="74" t="e">
        <f t="shared" si="1"/>
        <v>#N/A</v>
      </c>
      <c r="AD38" s="5" t="e">
        <f>VLOOKUP(入力女子!Q47,女子,5,FALSE)</f>
        <v>#N/A</v>
      </c>
      <c r="AE38" s="5" t="e">
        <f>VLOOKUP(入力女子!Q47,女子,6,FALSE)</f>
        <v>#N/A</v>
      </c>
      <c r="AF38" s="8" t="e">
        <f>VLOOKUP(入力女子!Q47,女子,7,FALSE)</f>
        <v>#N/A</v>
      </c>
    </row>
    <row r="39" spans="1:32" s="3" customFormat="1" ht="15.75" customHeight="1" thickBot="1">
      <c r="A39" s="4"/>
      <c r="I39" s="24"/>
      <c r="J39" s="277"/>
      <c r="K39" s="69"/>
      <c r="L39" s="71"/>
      <c r="M39" s="71"/>
      <c r="N39" s="66">
        <f>K38*10+2</f>
        <v>-199828</v>
      </c>
      <c r="O39" s="33" t="e">
        <f>VLOOKUP(入力女子!N48,女子,2,FALSE)</f>
        <v>#N/A</v>
      </c>
      <c r="P39" s="34" t="e">
        <f>VLOOKUP(入力女子!N48,女子,3,FALSE)</f>
        <v>#N/A</v>
      </c>
      <c r="Q39" s="27" t="e">
        <f>VLOOKUP(入力女子!N48,女子,4,FALSE)</f>
        <v>#N/A</v>
      </c>
      <c r="R39" s="279"/>
      <c r="S39" s="9" t="e">
        <f>VLOOKUP(入力女子!N48,女子,5,FALSE)</f>
        <v>#N/A</v>
      </c>
      <c r="T39" s="9" t="e">
        <f>VLOOKUP(入力女子!N48,女子,6,FALSE)</f>
        <v>#N/A</v>
      </c>
      <c r="U39" s="10" t="e">
        <f>VLOOKUP(入力女子!N48,女子,7,FALSE)</f>
        <v>#N/A</v>
      </c>
      <c r="W39" s="24"/>
      <c r="X39" s="6">
        <v>34</v>
      </c>
      <c r="Y39" s="70">
        <f t="shared" si="0"/>
        <v>-19966</v>
      </c>
      <c r="Z39" s="35" t="e">
        <f>VLOOKUP(入力女子!Q48,女子,2,FALSE)</f>
        <v>#N/A</v>
      </c>
      <c r="AA39" s="36" t="e">
        <f>VLOOKUP(入力女子!Q48,女子,3,FALSE)</f>
        <v>#N/A</v>
      </c>
      <c r="AB39" s="7" t="e">
        <f>VLOOKUP(入力女子!Q48,女子,4,FALSE)</f>
        <v>#N/A</v>
      </c>
      <c r="AC39" s="74" t="e">
        <f t="shared" si="1"/>
        <v>#N/A</v>
      </c>
      <c r="AD39" s="5" t="e">
        <f>VLOOKUP(入力女子!Q48,女子,5,FALSE)</f>
        <v>#N/A</v>
      </c>
      <c r="AE39" s="5" t="e">
        <f>VLOOKUP(入力女子!Q48,女子,6,FALSE)</f>
        <v>#N/A</v>
      </c>
      <c r="AF39" s="8" t="e">
        <f>VLOOKUP(入力女子!Q48,女子,7,FALSE)</f>
        <v>#N/A</v>
      </c>
    </row>
    <row r="40" spans="1:32" s="3" customFormat="1" ht="15.75" customHeight="1">
      <c r="A40" s="4"/>
      <c r="D40" s="2"/>
      <c r="I40" s="24"/>
      <c r="J40" s="277">
        <v>18</v>
      </c>
      <c r="K40" s="69">
        <f>($O$1-200)*100+J40</f>
        <v>-19982</v>
      </c>
      <c r="L40" s="73" t="e">
        <f>CONCATENATE(O40," ・ ",O41)</f>
        <v>#N/A</v>
      </c>
      <c r="M40" s="72" t="e">
        <f>VLOOKUP($O$1,学校,3,FALSE)</f>
        <v>#N/A</v>
      </c>
      <c r="N40" s="66">
        <f>K40*10+1</f>
        <v>-199819</v>
      </c>
      <c r="O40" s="31" t="e">
        <f>VLOOKUP(入力女子!N49,女子,2,FALSE)</f>
        <v>#N/A</v>
      </c>
      <c r="P40" s="32" t="e">
        <f>VLOOKUP(入力女子!N49,女子,3,FALSE)</f>
        <v>#N/A</v>
      </c>
      <c r="Q40" s="26" t="e">
        <f>VLOOKUP(入力女子!N49,女子,4,FALSE)</f>
        <v>#N/A</v>
      </c>
      <c r="R40" s="278" t="e">
        <f>VLOOKUP($O$1,学校,3,FALSE)</f>
        <v>#N/A</v>
      </c>
      <c r="S40" s="11" t="e">
        <f>VLOOKUP(入力女子!N49,女子,5,FALSE)</f>
        <v>#N/A</v>
      </c>
      <c r="T40" s="11" t="e">
        <f>VLOOKUP(入力女子!N49,女子,6,FALSE)</f>
        <v>#N/A</v>
      </c>
      <c r="U40" s="12" t="e">
        <f>VLOOKUP(入力女子!N49,女子,7,FALSE)</f>
        <v>#N/A</v>
      </c>
      <c r="W40" s="24"/>
      <c r="X40" s="6">
        <v>35</v>
      </c>
      <c r="Y40" s="70">
        <f t="shared" si="0"/>
        <v>-19965</v>
      </c>
      <c r="Z40" s="35" t="e">
        <f>VLOOKUP(入力女子!Q49,女子,2,FALSE)</f>
        <v>#N/A</v>
      </c>
      <c r="AA40" s="36" t="e">
        <f>VLOOKUP(入力女子!Q49,女子,3,FALSE)</f>
        <v>#N/A</v>
      </c>
      <c r="AB40" s="7" t="e">
        <f>VLOOKUP(入力女子!Q49,女子,4,FALSE)</f>
        <v>#N/A</v>
      </c>
      <c r="AC40" s="74" t="e">
        <f t="shared" si="1"/>
        <v>#N/A</v>
      </c>
      <c r="AD40" s="5" t="e">
        <f>VLOOKUP(入力女子!Q49,女子,5,FALSE)</f>
        <v>#N/A</v>
      </c>
      <c r="AE40" s="5" t="e">
        <f>VLOOKUP(入力女子!Q49,女子,6,FALSE)</f>
        <v>#N/A</v>
      </c>
      <c r="AF40" s="8" t="e">
        <f>VLOOKUP(入力女子!Q49,女子,7,FALSE)</f>
        <v>#N/A</v>
      </c>
    </row>
    <row r="41" spans="1:32" s="3" customFormat="1" ht="15.75" customHeight="1" thickBot="1">
      <c r="A41" s="4"/>
      <c r="I41" s="24"/>
      <c r="J41" s="277"/>
      <c r="K41" s="69"/>
      <c r="L41" s="71"/>
      <c r="M41" s="71"/>
      <c r="N41" s="66">
        <f>K40*10+2</f>
        <v>-199818</v>
      </c>
      <c r="O41" s="33" t="e">
        <f>VLOOKUP(入力女子!N50,女子,2,FALSE)</f>
        <v>#N/A</v>
      </c>
      <c r="P41" s="34" t="e">
        <f>VLOOKUP(入力女子!N50,女子,3,FALSE)</f>
        <v>#N/A</v>
      </c>
      <c r="Q41" s="27" t="e">
        <f>VLOOKUP(入力女子!N50,女子,4,FALSE)</f>
        <v>#N/A</v>
      </c>
      <c r="R41" s="279"/>
      <c r="S41" s="9" t="e">
        <f>VLOOKUP(入力女子!N50,女子,5,FALSE)</f>
        <v>#N/A</v>
      </c>
      <c r="T41" s="9" t="e">
        <f>VLOOKUP(入力女子!N50,女子,6,FALSE)</f>
        <v>#N/A</v>
      </c>
      <c r="U41" s="10" t="e">
        <f>VLOOKUP(入力女子!N50,女子,7,FALSE)</f>
        <v>#N/A</v>
      </c>
      <c r="W41" s="24"/>
      <c r="X41" s="6">
        <v>36</v>
      </c>
      <c r="Y41" s="70">
        <f t="shared" si="0"/>
        <v>-19964</v>
      </c>
      <c r="Z41" s="35" t="e">
        <f>VLOOKUP(入力女子!Q50,女子,2,FALSE)</f>
        <v>#N/A</v>
      </c>
      <c r="AA41" s="36" t="e">
        <f>VLOOKUP(入力女子!Q50,女子,3,FALSE)</f>
        <v>#N/A</v>
      </c>
      <c r="AB41" s="7" t="e">
        <f>VLOOKUP(入力女子!Q50,女子,4,FALSE)</f>
        <v>#N/A</v>
      </c>
      <c r="AC41" s="74" t="e">
        <f t="shared" si="1"/>
        <v>#N/A</v>
      </c>
      <c r="AD41" s="5" t="e">
        <f>VLOOKUP(入力女子!Q50,女子,5,FALSE)</f>
        <v>#N/A</v>
      </c>
      <c r="AE41" s="5" t="e">
        <f>VLOOKUP(入力女子!Q50,女子,6,FALSE)</f>
        <v>#N/A</v>
      </c>
      <c r="AF41" s="8" t="e">
        <f>VLOOKUP(入力女子!Q50,女子,7,FALSE)</f>
        <v>#N/A</v>
      </c>
    </row>
    <row r="42" spans="1:32" s="3" customFormat="1" ht="15.75" customHeight="1">
      <c r="A42" s="4"/>
      <c r="D42" s="288" t="s">
        <v>23</v>
      </c>
      <c r="E42" s="276">
        <f>入力女子!L5</f>
        <v>0</v>
      </c>
      <c r="F42" s="276"/>
      <c r="G42" s="276"/>
      <c r="I42" s="24"/>
      <c r="J42" s="277">
        <v>19</v>
      </c>
      <c r="K42" s="69">
        <f>($O$1-200)*100+J42</f>
        <v>-19981</v>
      </c>
      <c r="L42" s="73" t="e">
        <f>CONCATENATE(O42," ・ ",O43)</f>
        <v>#N/A</v>
      </c>
      <c r="M42" s="72" t="e">
        <f>VLOOKUP($O$1,学校,3,FALSE)</f>
        <v>#N/A</v>
      </c>
      <c r="N42" s="66">
        <f>K42*10+1</f>
        <v>-199809</v>
      </c>
      <c r="O42" s="31" t="e">
        <f>VLOOKUP(入力女子!N51,女子,2,FALSE)</f>
        <v>#N/A</v>
      </c>
      <c r="P42" s="32" t="e">
        <f>VLOOKUP(入力女子!N51,女子,3,FALSE)</f>
        <v>#N/A</v>
      </c>
      <c r="Q42" s="26" t="e">
        <f>VLOOKUP(入力女子!N51,女子,4,FALSE)</f>
        <v>#N/A</v>
      </c>
      <c r="R42" s="278" t="e">
        <f>VLOOKUP($O$1,学校,3,FALSE)</f>
        <v>#N/A</v>
      </c>
      <c r="S42" s="11" t="e">
        <f>VLOOKUP(入力女子!N51,女子,5,FALSE)</f>
        <v>#N/A</v>
      </c>
      <c r="T42" s="11" t="e">
        <f>VLOOKUP(入力女子!N51,女子,6,FALSE)</f>
        <v>#N/A</v>
      </c>
      <c r="U42" s="12" t="e">
        <f>VLOOKUP(入力女子!N51,女子,7,FALSE)</f>
        <v>#N/A</v>
      </c>
      <c r="W42" s="24"/>
      <c r="X42" s="6">
        <v>37</v>
      </c>
      <c r="Y42" s="70">
        <f t="shared" si="0"/>
        <v>-19963</v>
      </c>
      <c r="Z42" s="35" t="e">
        <f>VLOOKUP(入力女子!Q51,女子,2,FALSE)</f>
        <v>#N/A</v>
      </c>
      <c r="AA42" s="36" t="e">
        <f>VLOOKUP(入力女子!Q51,女子,3,FALSE)</f>
        <v>#N/A</v>
      </c>
      <c r="AB42" s="7" t="e">
        <f>VLOOKUP(入力女子!Q51,女子,4,FALSE)</f>
        <v>#N/A</v>
      </c>
      <c r="AC42" s="74" t="e">
        <f t="shared" si="1"/>
        <v>#N/A</v>
      </c>
      <c r="AD42" s="5" t="e">
        <f>VLOOKUP(入力女子!Q51,女子,5,FALSE)</f>
        <v>#N/A</v>
      </c>
      <c r="AE42" s="5" t="e">
        <f>VLOOKUP(入力女子!Q51,女子,6,FALSE)</f>
        <v>#N/A</v>
      </c>
      <c r="AF42" s="8" t="e">
        <f>VLOOKUP(入力女子!Q51,女子,7,FALSE)</f>
        <v>#N/A</v>
      </c>
    </row>
    <row r="43" spans="1:32" s="3" customFormat="1" ht="15.75" customHeight="1" thickBot="1">
      <c r="A43" s="4"/>
      <c r="D43" s="288"/>
      <c r="E43" s="276"/>
      <c r="F43" s="276"/>
      <c r="G43" s="276"/>
      <c r="I43" s="24"/>
      <c r="J43" s="277"/>
      <c r="K43" s="69"/>
      <c r="L43" s="71"/>
      <c r="M43" s="71"/>
      <c r="N43" s="66">
        <f>K42*10+2</f>
        <v>-199808</v>
      </c>
      <c r="O43" s="33" t="e">
        <f>VLOOKUP(入力女子!N52,女子,2,FALSE)</f>
        <v>#N/A</v>
      </c>
      <c r="P43" s="34" t="e">
        <f>VLOOKUP(入力女子!N52,女子,3,FALSE)</f>
        <v>#N/A</v>
      </c>
      <c r="Q43" s="27" t="e">
        <f>VLOOKUP(入力女子!N52,女子,4,FALSE)</f>
        <v>#N/A</v>
      </c>
      <c r="R43" s="279"/>
      <c r="S43" s="9" t="e">
        <f>VLOOKUP(入力女子!N52,女子,5,FALSE)</f>
        <v>#N/A</v>
      </c>
      <c r="T43" s="9" t="e">
        <f>VLOOKUP(入力女子!N52,女子,6,FALSE)</f>
        <v>#N/A</v>
      </c>
      <c r="U43" s="10" t="e">
        <f>VLOOKUP(入力女子!N52,女子,7,FALSE)</f>
        <v>#N/A</v>
      </c>
      <c r="W43" s="24"/>
      <c r="X43" s="6">
        <v>38</v>
      </c>
      <c r="Y43" s="70">
        <f t="shared" si="0"/>
        <v>-19962</v>
      </c>
      <c r="Z43" s="35" t="e">
        <f>VLOOKUP(入力女子!Q52,女子,2,FALSE)</f>
        <v>#N/A</v>
      </c>
      <c r="AA43" s="36" t="e">
        <f>VLOOKUP(入力女子!Q52,女子,3,FALSE)</f>
        <v>#N/A</v>
      </c>
      <c r="AB43" s="7" t="e">
        <f>VLOOKUP(入力女子!Q52,女子,4,FALSE)</f>
        <v>#N/A</v>
      </c>
      <c r="AC43" s="74" t="e">
        <f t="shared" si="1"/>
        <v>#N/A</v>
      </c>
      <c r="AD43" s="5" t="e">
        <f>VLOOKUP(入力女子!Q52,女子,5,FALSE)</f>
        <v>#N/A</v>
      </c>
      <c r="AE43" s="5" t="e">
        <f>VLOOKUP(入力女子!Q52,女子,6,FALSE)</f>
        <v>#N/A</v>
      </c>
      <c r="AF43" s="8" t="e">
        <f>VLOOKUP(入力女子!Q52,女子,7,FALSE)</f>
        <v>#N/A</v>
      </c>
    </row>
    <row r="44" spans="1:32" s="3" customFormat="1" ht="15.75" customHeight="1">
      <c r="A44" s="4"/>
      <c r="I44" s="24"/>
      <c r="J44" s="277">
        <v>20</v>
      </c>
      <c r="K44" s="69">
        <f>($O$1-200)*100+J44</f>
        <v>-19980</v>
      </c>
      <c r="L44" s="73" t="e">
        <f>CONCATENATE(O44," ・ ",O45)</f>
        <v>#N/A</v>
      </c>
      <c r="M44" s="72" t="e">
        <f>VLOOKUP($O$1,学校,3,FALSE)</f>
        <v>#N/A</v>
      </c>
      <c r="N44" s="66">
        <f>K44*10+1</f>
        <v>-199799</v>
      </c>
      <c r="O44" s="31" t="e">
        <f>VLOOKUP(入力女子!N53,女子,2,FALSE)</f>
        <v>#N/A</v>
      </c>
      <c r="P44" s="32" t="e">
        <f>VLOOKUP(入力女子!N53,女子,3,FALSE)</f>
        <v>#N/A</v>
      </c>
      <c r="Q44" s="26" t="e">
        <f>VLOOKUP(入力女子!N53,女子,4,FALSE)</f>
        <v>#N/A</v>
      </c>
      <c r="R44" s="278" t="e">
        <f>VLOOKUP($O$1,学校,3,FALSE)</f>
        <v>#N/A</v>
      </c>
      <c r="S44" s="11" t="e">
        <f>VLOOKUP(入力女子!N53,女子,5,FALSE)</f>
        <v>#N/A</v>
      </c>
      <c r="T44" s="11" t="e">
        <f>VLOOKUP(入力女子!N53,女子,6,FALSE)</f>
        <v>#N/A</v>
      </c>
      <c r="U44" s="12" t="e">
        <f>VLOOKUP(入力女子!N53,女子,7,FALSE)</f>
        <v>#N/A</v>
      </c>
      <c r="W44" s="24"/>
      <c r="X44" s="6">
        <v>39</v>
      </c>
      <c r="Y44" s="70">
        <f t="shared" si="0"/>
        <v>-19961</v>
      </c>
      <c r="Z44" s="35" t="e">
        <f>VLOOKUP(入力女子!Q53,女子,2,FALSE)</f>
        <v>#N/A</v>
      </c>
      <c r="AA44" s="36" t="e">
        <f>VLOOKUP(入力女子!Q53,女子,3,FALSE)</f>
        <v>#N/A</v>
      </c>
      <c r="AB44" s="7" t="e">
        <f>VLOOKUP(入力女子!Q53,女子,4,FALSE)</f>
        <v>#N/A</v>
      </c>
      <c r="AC44" s="74" t="e">
        <f t="shared" si="1"/>
        <v>#N/A</v>
      </c>
      <c r="AD44" s="5" t="e">
        <f>VLOOKUP(入力女子!Q53,女子,5,FALSE)</f>
        <v>#N/A</v>
      </c>
      <c r="AE44" s="5" t="e">
        <f>VLOOKUP(入力女子!Q53,女子,6,FALSE)</f>
        <v>#N/A</v>
      </c>
      <c r="AF44" s="8" t="e">
        <f>VLOOKUP(入力女子!Q53,女子,7,FALSE)</f>
        <v>#N/A</v>
      </c>
    </row>
    <row r="45" spans="1:32" s="3" customFormat="1" ht="15.75" customHeight="1" thickBot="1">
      <c r="A45" s="4"/>
      <c r="I45" s="24"/>
      <c r="J45" s="277"/>
      <c r="K45" s="69"/>
      <c r="L45" s="71"/>
      <c r="M45" s="71"/>
      <c r="N45" s="66">
        <f>K44*10+2</f>
        <v>-199798</v>
      </c>
      <c r="O45" s="33" t="e">
        <f>VLOOKUP(入力女子!N54,女子,2,FALSE)</f>
        <v>#N/A</v>
      </c>
      <c r="P45" s="34" t="e">
        <f>VLOOKUP(入力女子!N54,女子,3,FALSE)</f>
        <v>#N/A</v>
      </c>
      <c r="Q45" s="27" t="e">
        <f>VLOOKUP(入力女子!N54,女子,4,FALSE)</f>
        <v>#N/A</v>
      </c>
      <c r="R45" s="279"/>
      <c r="S45" s="9" t="e">
        <f>VLOOKUP(入力女子!N54,女子,5,FALSE)</f>
        <v>#N/A</v>
      </c>
      <c r="T45" s="9" t="e">
        <f>VLOOKUP(入力女子!N54,女子,6,FALSE)</f>
        <v>#N/A</v>
      </c>
      <c r="U45" s="10" t="e">
        <f>VLOOKUP(入力女子!N54,女子,7,FALSE)</f>
        <v>#N/A</v>
      </c>
      <c r="W45" s="24"/>
      <c r="X45" s="6">
        <v>40</v>
      </c>
      <c r="Y45" s="70">
        <f t="shared" si="0"/>
        <v>-19960</v>
      </c>
      <c r="Z45" s="35" t="e">
        <f>VLOOKUP(入力女子!Q54,女子,2,FALSE)</f>
        <v>#N/A</v>
      </c>
      <c r="AA45" s="36" t="e">
        <f>VLOOKUP(入力女子!Q54,女子,3,FALSE)</f>
        <v>#N/A</v>
      </c>
      <c r="AB45" s="7" t="e">
        <f>VLOOKUP(入力女子!Q54,女子,4,FALSE)</f>
        <v>#N/A</v>
      </c>
      <c r="AC45" s="74" t="e">
        <f t="shared" si="1"/>
        <v>#N/A</v>
      </c>
      <c r="AD45" s="5" t="e">
        <f>VLOOKUP(入力女子!Q54,女子,5,FALSE)</f>
        <v>#N/A</v>
      </c>
      <c r="AE45" s="5" t="e">
        <f>VLOOKUP(入力女子!Q54,女子,6,FALSE)</f>
        <v>#N/A</v>
      </c>
      <c r="AF45" s="8" t="e">
        <f>VLOOKUP(入力女子!Q54,女子,7,FALSE)</f>
        <v>#N/A</v>
      </c>
    </row>
    <row r="46" spans="1:32" s="3" customFormat="1">
      <c r="A46" s="4"/>
      <c r="J46" s="2"/>
      <c r="K46" s="2"/>
      <c r="L46" s="2"/>
      <c r="M46" s="2"/>
      <c r="N46" s="75"/>
      <c r="X46" s="2"/>
      <c r="Y46" s="2"/>
    </row>
    <row r="47" spans="1:32" s="3" customFormat="1">
      <c r="A47" s="4"/>
      <c r="J47" s="2"/>
      <c r="K47" s="2"/>
      <c r="L47" s="2"/>
      <c r="M47" s="2"/>
      <c r="N47" s="75"/>
      <c r="X47" s="2"/>
      <c r="Y47" s="2"/>
    </row>
  </sheetData>
  <sheetProtection password="C6CC" sheet="1" objects="1" scenarios="1"/>
  <mergeCells count="118">
    <mergeCell ref="J36:J37"/>
    <mergeCell ref="J38:J39"/>
    <mergeCell ref="J40:J41"/>
    <mergeCell ref="F18:F19"/>
    <mergeCell ref="G18:G19"/>
    <mergeCell ref="E10:E11"/>
    <mergeCell ref="G20:G21"/>
    <mergeCell ref="E14:E15"/>
    <mergeCell ref="R42:R43"/>
    <mergeCell ref="F10:F11"/>
    <mergeCell ref="R16:R17"/>
    <mergeCell ref="J18:J19"/>
    <mergeCell ref="J20:J21"/>
    <mergeCell ref="J12:J13"/>
    <mergeCell ref="G12:G13"/>
    <mergeCell ref="G16:G17"/>
    <mergeCell ref="G14:G15"/>
    <mergeCell ref="R44:R45"/>
    <mergeCell ref="R34:R35"/>
    <mergeCell ref="R36:R37"/>
    <mergeCell ref="R38:R39"/>
    <mergeCell ref="R40:R41"/>
    <mergeCell ref="G10:G11"/>
    <mergeCell ref="R26:R27"/>
    <mergeCell ref="R28:R29"/>
    <mergeCell ref="R30:R31"/>
    <mergeCell ref="R32:R33"/>
    <mergeCell ref="R18:R19"/>
    <mergeCell ref="R20:R21"/>
    <mergeCell ref="R22:R23"/>
    <mergeCell ref="R24:R25"/>
    <mergeCell ref="J32:J33"/>
    <mergeCell ref="J42:J43"/>
    <mergeCell ref="J44:J45"/>
    <mergeCell ref="J34:J35"/>
    <mergeCell ref="J30:J31"/>
    <mergeCell ref="J22:J23"/>
    <mergeCell ref="J24:J25"/>
    <mergeCell ref="J26:J27"/>
    <mergeCell ref="J28:J29"/>
    <mergeCell ref="J10:J11"/>
    <mergeCell ref="A27:C29"/>
    <mergeCell ref="D27:F29"/>
    <mergeCell ref="B12:B13"/>
    <mergeCell ref="C12:C13"/>
    <mergeCell ref="D12:D13"/>
    <mergeCell ref="E12:E13"/>
    <mergeCell ref="F12:F13"/>
    <mergeCell ref="C16:C17"/>
    <mergeCell ref="D16:D17"/>
    <mergeCell ref="E16:E17"/>
    <mergeCell ref="F16:F17"/>
    <mergeCell ref="F14:F15"/>
    <mergeCell ref="A16:A17"/>
    <mergeCell ref="B16:B17"/>
    <mergeCell ref="A20:A21"/>
    <mergeCell ref="B20:B21"/>
    <mergeCell ref="Q1:U2"/>
    <mergeCell ref="A10:A11"/>
    <mergeCell ref="B10:B11"/>
    <mergeCell ref="C10:C11"/>
    <mergeCell ref="D10:D11"/>
    <mergeCell ref="A14:A15"/>
    <mergeCell ref="B14:B15"/>
    <mergeCell ref="C14:C15"/>
    <mergeCell ref="D14:D15"/>
    <mergeCell ref="R10:R11"/>
    <mergeCell ref="R12:R13"/>
    <mergeCell ref="R14:R15"/>
    <mergeCell ref="A12:A13"/>
    <mergeCell ref="AB1:AF2"/>
    <mergeCell ref="Z1:Z2"/>
    <mergeCell ref="J6:J7"/>
    <mergeCell ref="J8:J9"/>
    <mergeCell ref="R6:R7"/>
    <mergeCell ref="R8:R9"/>
    <mergeCell ref="A1:I1"/>
    <mergeCell ref="O1:O2"/>
    <mergeCell ref="B22:B23"/>
    <mergeCell ref="C22:C23"/>
    <mergeCell ref="D22:D23"/>
    <mergeCell ref="E22:E23"/>
    <mergeCell ref="F22:F23"/>
    <mergeCell ref="G22:G23"/>
    <mergeCell ref="J14:J15"/>
    <mergeCell ref="J16:J17"/>
    <mergeCell ref="A6:A7"/>
    <mergeCell ref="A8:A9"/>
    <mergeCell ref="D8:D9"/>
    <mergeCell ref="E8:E9"/>
    <mergeCell ref="B8:B9"/>
    <mergeCell ref="C8:C9"/>
    <mergeCell ref="B6:B7"/>
    <mergeCell ref="C6:C7"/>
    <mergeCell ref="D42:D43"/>
    <mergeCell ref="E42:G43"/>
    <mergeCell ref="A3:C3"/>
    <mergeCell ref="A36:B37"/>
    <mergeCell ref="C36:D37"/>
    <mergeCell ref="E36:F37"/>
    <mergeCell ref="A35:B35"/>
    <mergeCell ref="A31:B31"/>
    <mergeCell ref="E32:F33"/>
    <mergeCell ref="C32:D33"/>
    <mergeCell ref="A32:B33"/>
    <mergeCell ref="A22:A23"/>
    <mergeCell ref="D6:G7"/>
    <mergeCell ref="F8:F9"/>
    <mergeCell ref="G8:G9"/>
    <mergeCell ref="C20:C21"/>
    <mergeCell ref="D20:D21"/>
    <mergeCell ref="A18:A19"/>
    <mergeCell ref="B18:B19"/>
    <mergeCell ref="C18:C19"/>
    <mergeCell ref="D18:D19"/>
    <mergeCell ref="E20:E21"/>
    <mergeCell ref="F20:F21"/>
    <mergeCell ref="E18:E19"/>
  </mergeCells>
  <phoneticPr fontId="2"/>
  <conditionalFormatting sqref="E8:G23 R44 B8:C23 D6:D23 O6:Q45 S6:U45 R6 R8 R10 R12 R14 R16 R18 R20 R22 R24 R26 R28 R30 R32 R34 R36 R38 R40 R42 Z6:AF45">
    <cfRule type="expression" dxfId="1" priority="1" stopIfTrue="1">
      <formula>ISERROR(B6)=TRUE</formula>
    </cfRule>
  </conditionalFormatting>
  <conditionalFormatting sqref="B6:C7 O1:O2 Q1:U2 Z1:Z2 AB1:AF2 A27:C29 A32:D33 A36:D37 E42:G43">
    <cfRule type="cellIs" dxfId="0" priority="2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申し込み方法</vt:lpstr>
      <vt:lpstr>入力男子</vt:lpstr>
      <vt:lpstr>入力女子</vt:lpstr>
      <vt:lpstr>印刷用男子</vt:lpstr>
      <vt:lpstr>印刷用女子</vt:lpstr>
      <vt:lpstr>印刷用男子!Print_Area</vt:lpstr>
      <vt:lpstr>入力男子!Print_Area</vt:lpstr>
      <vt:lpstr>学校</vt:lpstr>
      <vt:lpstr>女子</vt:lpstr>
      <vt:lpstr>入力女子!男子</vt:lpstr>
      <vt:lpstr>男子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　勝彦</dc:creator>
  <cp:lastModifiedBy>中谷勝彦</cp:lastModifiedBy>
  <cp:lastPrinted>2016-04-18T23:03:26Z</cp:lastPrinted>
  <dcterms:created xsi:type="dcterms:W3CDTF">2006-03-20T07:55:38Z</dcterms:created>
  <dcterms:modified xsi:type="dcterms:W3CDTF">2019-03-30T00:47:57Z</dcterms:modified>
</cp:coreProperties>
</file>