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175" windowHeight="8235" firstSheet="1" activeTab="1"/>
  </bookViews>
  <sheets>
    <sheet name="見本" sheetId="1" r:id="rId1"/>
    <sheet name="男子入力欄" sheetId="2" r:id="rId2"/>
    <sheet name="女子入力欄" sheetId="3" r:id="rId3"/>
    <sheet name="男子印刷用日卓協登録用紙" sheetId="4" r:id="rId4"/>
    <sheet name="女子印刷用日卓協登録用紙" sheetId="5" r:id="rId5"/>
  </sheets>
  <definedNames>
    <definedName name="_xlfn.IFERROR" hidden="1">#NAME?</definedName>
    <definedName name="_xlnm.Print_Area" localSheetId="0">'見本'!$A$1:$CB$48</definedName>
    <definedName name="_xlnm.Print_Area" localSheetId="4">'女子印刷用日卓協登録用紙'!$A$1:$CB$108</definedName>
    <definedName name="_xlnm.Print_Area" localSheetId="3">'男子印刷用日卓協登録用紙'!$A$1:$CB$108</definedName>
    <definedName name="_xlnm.Print_Titles" localSheetId="0">'見本'!$2:$16</definedName>
    <definedName name="_xlnm.Print_Titles" localSheetId="4">'女子印刷用日卓協登録用紙'!$2:$16</definedName>
    <definedName name="_xlnm.Print_Titles" localSheetId="3">'男子印刷用日卓協登録用紙'!$2:$16</definedName>
    <definedName name="継続">'女子入力欄'!$A$6:$B$8</definedName>
    <definedName name="女子">'女子入力欄'!$G$13:$V$57</definedName>
    <definedName name="性別" localSheetId="2">'女子入力欄'!$A$23:$B$24</definedName>
    <definedName name="性別">'男子入力欄'!$A$23:$B$24</definedName>
    <definedName name="男子" localSheetId="2">'女子入力欄'!$G$13:$V$57</definedName>
    <definedName name="男子">'男子入力欄'!$G$13:$V$57</definedName>
    <definedName name="年号" localSheetId="2">'女子入力欄'!$A$27:$B$35</definedName>
    <definedName name="年号">'男子入力欄'!$A$27:$B$35</definedName>
    <definedName name="役員" localSheetId="2">'女子入力欄'!$A$13:$B$20</definedName>
    <definedName name="役員">'男子入力欄'!$A$13:$B$20</definedName>
  </definedNames>
  <calcPr calcMode="manual" fullCalcOnLoad="1"/>
</workbook>
</file>

<file path=xl/sharedStrings.xml><?xml version="1.0" encoding="utf-8"?>
<sst xmlns="http://schemas.openxmlformats.org/spreadsheetml/2006/main" count="1541" uniqueCount="396">
  <si>
    <t>1</t>
  </si>
  <si>
    <t>）</t>
  </si>
  <si>
    <t>〕</t>
  </si>
  <si>
    <t>〔</t>
  </si>
  <si>
    <t>フ リ ガ ナ</t>
  </si>
  <si>
    <t>チームコード</t>
  </si>
  <si>
    <t>都道府県コード</t>
  </si>
  <si>
    <t>加盟団体名：</t>
  </si>
  <si>
    <t>№</t>
  </si>
  <si>
    <t>（財）日本卓球協会加盟登録申請書</t>
  </si>
  <si>
    <t>〒</t>
  </si>
  <si>
    <t>月</t>
  </si>
  <si>
    <t>年</t>
  </si>
  <si>
    <t>・（受付：平成</t>
  </si>
  <si>
    <t>卓球協会（連盟）・管内支部名：</t>
  </si>
  <si>
    <t>（</t>
  </si>
  <si>
    <t>@</t>
  </si>
  <si>
    <t>）</t>
  </si>
  <si>
    <t>-</t>
  </si>
  <si>
    <t>自 宅</t>
  </si>
  <si>
    <t>（</t>
  </si>
  <si>
    <t>日中連絡先</t>
  </si>
  <si>
    <t>名称</t>
  </si>
  <si>
    <t>☎</t>
  </si>
  <si>
    <t>携帯</t>
  </si>
  <si>
    <t>FAX</t>
  </si>
  <si>
    <t>☎</t>
  </si>
  <si>
    <t>ＦＡＸ</t>
  </si>
  <si>
    <t>備考</t>
  </si>
  <si>
    <t>段位</t>
  </si>
  <si>
    <t>平成</t>
  </si>
  <si>
    <t>性別</t>
  </si>
  <si>
    <t>会員区分</t>
  </si>
  <si>
    <t>生　年　月　日</t>
  </si>
  <si>
    <t>電話番号（携帯でも可）</t>
  </si>
  <si>
    <t>姓</t>
  </si>
  <si>
    <t>名</t>
  </si>
  <si>
    <t>フリ</t>
  </si>
  <si>
    <t>ガナ</t>
  </si>
  <si>
    <t>年度</t>
  </si>
  <si>
    <t>（URL：</t>
  </si>
  <si>
    <t>管内支部コード</t>
  </si>
  <si>
    <t>)</t>
  </si>
  <si>
    <t>（E-mail:</t>
  </si>
  <si>
    <t>日</t>
  </si>
  <si>
    <t>登録番号</t>
  </si>
  <si>
    <t>種別（下表左欄に番号をご記入下さい）</t>
  </si>
  <si>
    <t>-</t>
  </si>
  <si>
    <t>代表者　　　　　連絡先</t>
  </si>
  <si>
    <t>学年</t>
  </si>
  <si>
    <t>月</t>
  </si>
  <si>
    <t>年</t>
  </si>
  <si>
    <t>種別　　番号</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</si>
  <si>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</si>
  <si>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</si>
  <si>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2 . 日学連</t>
  </si>
  <si>
    <t>5 . 小学生</t>
  </si>
  <si>
    <t>8 . 個 　人</t>
  </si>
  <si>
    <t>3 . 高体連</t>
  </si>
  <si>
    <t>6 . 教職員</t>
  </si>
  <si>
    <t>登録団体名　　　　　　　　(チーム名）</t>
  </si>
  <si>
    <t>氏 名</t>
  </si>
  <si>
    <t>住 所</t>
  </si>
  <si>
    <t>略称</t>
  </si>
  <si>
    <t>京都</t>
  </si>
  <si>
    <t>登録番号</t>
  </si>
  <si>
    <t>会員区分</t>
  </si>
  <si>
    <t>姓</t>
  </si>
  <si>
    <t>名</t>
  </si>
  <si>
    <t>性別</t>
  </si>
  <si>
    <t>生年</t>
  </si>
  <si>
    <t>月</t>
  </si>
  <si>
    <t>日</t>
  </si>
  <si>
    <t>学年</t>
  </si>
  <si>
    <t>勤</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</si>
  <si>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</si>
  <si>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</si>
  <si>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</si>
  <si>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</si>
  <si>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</si>
  <si>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</si>
  <si>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</si>
  <si>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</si>
  <si>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</si>
  <si>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</si>
  <si>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</si>
  <si>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</si>
  <si>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</si>
  <si>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</si>
  <si>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</si>
  <si>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</si>
  <si>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</si>
  <si>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</si>
  <si>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</si>
  <si>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</si>
  <si>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</si>
  <si>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</si>
  <si>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</si>
  <si>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</si>
  <si>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</si>
  <si>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</si>
  <si>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</si>
  <si>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</si>
  <si>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</si>
  <si>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</si>
  <si>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</si>
  <si>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</si>
  <si>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</si>
  <si>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</si>
  <si>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</si>
  <si>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</si>
  <si>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</si>
  <si>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</si>
  <si>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</si>
  <si>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</si>
  <si>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</si>
  <si>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</si>
  <si>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</si>
  <si>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</si>
  <si>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</si>
  <si>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</si>
  <si>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昭和</t>
  </si>
  <si>
    <t>平成</t>
  </si>
  <si>
    <t>西暦</t>
  </si>
  <si>
    <t>役員</t>
  </si>
  <si>
    <t>監督</t>
  </si>
  <si>
    <t>顧問</t>
  </si>
  <si>
    <t>コーチ</t>
  </si>
  <si>
    <t>選手</t>
  </si>
  <si>
    <t>男</t>
  </si>
  <si>
    <t>女</t>
  </si>
  <si>
    <t>大正</t>
  </si>
  <si>
    <t>明治</t>
  </si>
  <si>
    <t>入力</t>
  </si>
  <si>
    <t>会員</t>
  </si>
  <si>
    <t>男女</t>
  </si>
  <si>
    <t>年号</t>
  </si>
  <si>
    <t>学校コード</t>
  </si>
  <si>
    <t>学校名</t>
  </si>
  <si>
    <t>高等学校</t>
  </si>
  <si>
    <t>郵便番号</t>
  </si>
  <si>
    <t>－</t>
  </si>
  <si>
    <t>住所</t>
  </si>
  <si>
    <t>代表者（姓）</t>
  </si>
  <si>
    <t>（名）</t>
  </si>
  <si>
    <t>学校電話番号</t>
  </si>
  <si>
    <t>学校FAX</t>
  </si>
  <si>
    <t>自宅電話番号</t>
  </si>
  <si>
    <t>自宅FAX</t>
  </si>
  <si>
    <t>フリガナ　（姓）</t>
  </si>
  <si>
    <t>フリガナ→</t>
  </si>
  <si>
    <t>コウトウガッコウ</t>
  </si>
  <si>
    <t>2</t>
  </si>
  <si>
    <t>6</t>
  </si>
  <si>
    <t>登録先該当住所（勤務先→勤　・自宅→自 ）</t>
  </si>
  <si>
    <t>　1 . 社会人</t>
  </si>
  <si>
    <t>　4 . 中学生</t>
  </si>
  <si>
    <t>　7 . 日本リーグ</t>
  </si>
  <si>
    <t>－</t>
  </si>
  <si>
    <t>フリガナ→</t>
  </si>
  <si>
    <t>コウトウガッコウ</t>
  </si>
  <si>
    <t>学校電話番号</t>
  </si>
  <si>
    <t>学校FAX</t>
  </si>
  <si>
    <t>－</t>
  </si>
  <si>
    <t>フリガナ　（姓）</t>
  </si>
  <si>
    <t>コーチ</t>
  </si>
  <si>
    <t>①　日本卓球協会事務局　保管用</t>
  </si>
  <si>
    <t>平成</t>
  </si>
  <si>
    <t>（</t>
  </si>
  <si>
    <t>）</t>
  </si>
  <si>
    <t>年度</t>
  </si>
  <si>
    <t>（財）日本卓球協会加盟登録申請書</t>
  </si>
  <si>
    <t>№</t>
  </si>
  <si>
    <t>加盟団体名：</t>
  </si>
  <si>
    <t>）</t>
  </si>
  <si>
    <t>卓球協会（連盟）・管内支部名：</t>
  </si>
  <si>
    <t>・（受付：平成</t>
  </si>
  <si>
    <t>年</t>
  </si>
  <si>
    <t>日</t>
  </si>
  <si>
    <t>)</t>
  </si>
  <si>
    <t>都道府県コード</t>
  </si>
  <si>
    <t>チームコード</t>
  </si>
  <si>
    <t>種別（下表左欄に番号をご記入下さい）</t>
  </si>
  <si>
    <t>フ リ ガ ナ</t>
  </si>
  <si>
    <t>〔</t>
  </si>
  <si>
    <t>〕</t>
  </si>
  <si>
    <t>2</t>
  </si>
  <si>
    <t>6</t>
  </si>
  <si>
    <t>　1 . 社会人</t>
  </si>
  <si>
    <t>2 . 日学連</t>
  </si>
  <si>
    <t>3 . 高体連</t>
  </si>
  <si>
    <t>登録団体名　　　　　　　　(チーム名）</t>
  </si>
  <si>
    <t>略称</t>
  </si>
  <si>
    <t>　4 . 中学生</t>
  </si>
  <si>
    <t>5 . 小学生</t>
  </si>
  <si>
    <t>6 . 教職員</t>
  </si>
  <si>
    <t>　7 . 日本リーグ</t>
  </si>
  <si>
    <t>8 . 個 　人</t>
  </si>
  <si>
    <t>（URL：</t>
  </si>
  <si>
    <t>）</t>
  </si>
  <si>
    <t>代表者　　　　　連絡先</t>
  </si>
  <si>
    <t>氏 名</t>
  </si>
  <si>
    <t>住 所</t>
  </si>
  <si>
    <t>〒</t>
  </si>
  <si>
    <t>-</t>
  </si>
  <si>
    <t>自 宅</t>
  </si>
  <si>
    <t>☎</t>
  </si>
  <si>
    <t>日中連絡先</t>
  </si>
  <si>
    <t>名称</t>
  </si>
  <si>
    <t>-</t>
  </si>
  <si>
    <t>ＦＡＸ</t>
  </si>
  <si>
    <t>FAX</t>
  </si>
  <si>
    <t>@</t>
  </si>
  <si>
    <t>)</t>
  </si>
  <si>
    <t>携帯</t>
  </si>
  <si>
    <t>種別　　番号</t>
  </si>
  <si>
    <t>会員区分</t>
  </si>
  <si>
    <t>フリ</t>
  </si>
  <si>
    <t>ガナ</t>
  </si>
  <si>
    <t>生　年　月　日</t>
  </si>
  <si>
    <t>登録先該当住所（勤務先→勤　・自宅→自 ）</t>
  </si>
  <si>
    <t>電話番号（携帯でも可）</t>
  </si>
  <si>
    <t>段位</t>
  </si>
  <si>
    <t>備考</t>
  </si>
  <si>
    <t>姓</t>
  </si>
  <si>
    <t>名</t>
  </si>
  <si>
    <t>1</t>
  </si>
  <si>
    <t>年</t>
  </si>
  <si>
    <t>月</t>
  </si>
  <si>
    <t>〒</t>
  </si>
  <si>
    <t>-</t>
  </si>
  <si>
    <t>☎</t>
  </si>
  <si>
    <t>1</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</si>
  <si>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</si>
  <si>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</si>
  <si>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</si>
  <si>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</si>
  <si>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</si>
  <si>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</si>
  <si>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</si>
  <si>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</si>
  <si>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</si>
  <si>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</si>
  <si>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</si>
  <si>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</si>
  <si>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</si>
  <si>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</si>
  <si>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</si>
  <si>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</si>
  <si>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</si>
  <si>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</si>
  <si>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</si>
  <si>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</si>
  <si>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</si>
  <si>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</si>
  <si>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</si>
  <si>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</si>
  <si>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</si>
  <si>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</si>
  <si>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</si>
  <si>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</si>
  <si>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</si>
  <si>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</si>
  <si>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</si>
  <si>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</si>
  <si>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</si>
  <si>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</si>
  <si>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</si>
  <si>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</si>
  <si>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</si>
  <si>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</si>
  <si>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</si>
  <si>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</si>
  <si>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</si>
  <si>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</si>
  <si>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</si>
  <si>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</si>
  <si>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</si>
  <si>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</si>
  <si>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</si>
  <si>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</si>
  <si>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t>
  </si>
  <si>
    <t>）</t>
  </si>
  <si>
    <t>）</t>
  </si>
  <si>
    <t>卓球協会（連盟）・管内支部名：</t>
  </si>
  <si>
    <t>・（受付：平成</t>
  </si>
  <si>
    <t>　4 . 中学生</t>
  </si>
  <si>
    <t>5 . 小学生</t>
  </si>
  <si>
    <t>6 . 教職員</t>
  </si>
  <si>
    <t>　7 . 日本リーグ</t>
  </si>
  <si>
    <t>-</t>
  </si>
  <si>
    <t>ＦＡＸ</t>
  </si>
  <si>
    <t>FAX</t>
  </si>
  <si>
    <t>@</t>
  </si>
  <si>
    <t>)</t>
  </si>
  <si>
    <t>1</t>
  </si>
  <si>
    <t>6</t>
  </si>
  <si>
    <t>監督</t>
  </si>
  <si>
    <t>選手</t>
  </si>
  <si>
    <t>601</t>
  </si>
  <si>
    <t>601</t>
  </si>
  <si>
    <t>0001</t>
  </si>
  <si>
    <t>0001</t>
  </si>
  <si>
    <t>昭和</t>
  </si>
  <si>
    <t>山田</t>
  </si>
  <si>
    <t>太郎</t>
  </si>
  <si>
    <t>タロウ</t>
  </si>
  <si>
    <t>ヤマダ</t>
  </si>
  <si>
    <t>イワキ</t>
  </si>
  <si>
    <t>トノマ</t>
  </si>
  <si>
    <t>殿間</t>
  </si>
  <si>
    <t>一人</t>
  </si>
  <si>
    <t>サトナカ</t>
  </si>
  <si>
    <t>里中</t>
  </si>
  <si>
    <t>智</t>
  </si>
  <si>
    <t>サトル</t>
  </si>
  <si>
    <t>カズト</t>
  </si>
  <si>
    <t>正美</t>
  </si>
  <si>
    <t>マサミ</t>
  </si>
  <si>
    <t>岩鬼</t>
  </si>
  <si>
    <t>平成</t>
  </si>
  <si>
    <t>土井垣</t>
  </si>
  <si>
    <t>将</t>
  </si>
  <si>
    <t>ドイガキ</t>
  </si>
  <si>
    <t>ショウ</t>
  </si>
  <si>
    <t>キタ</t>
  </si>
  <si>
    <t>ミツオ</t>
  </si>
  <si>
    <t>北</t>
  </si>
  <si>
    <t>満男</t>
  </si>
  <si>
    <t>石毛</t>
  </si>
  <si>
    <t>幸一</t>
  </si>
  <si>
    <t>イシゲ</t>
  </si>
  <si>
    <t>コウイチ</t>
  </si>
  <si>
    <t>山岡</t>
  </si>
  <si>
    <t>鉄司</t>
  </si>
  <si>
    <t>テツジ</t>
  </si>
  <si>
    <t>ヤマオカ</t>
  </si>
  <si>
    <t>サワダ</t>
  </si>
  <si>
    <t>沢田</t>
  </si>
  <si>
    <t>京太</t>
  </si>
  <si>
    <t>キョウタ</t>
  </si>
  <si>
    <t>男</t>
  </si>
  <si>
    <t>年</t>
  </si>
  <si>
    <t>日</t>
  </si>
  <si>
    <t>山田　太郎</t>
  </si>
  <si>
    <t>京都市北区真弓○○町</t>
  </si>
  <si>
    <t>京都市北区真弓○○町</t>
  </si>
  <si>
    <t>075</t>
  </si>
  <si>
    <t>075</t>
  </si>
  <si>
    <t>888</t>
  </si>
  <si>
    <t>222Ｘ</t>
  </si>
  <si>
    <t>222Ｘ</t>
  </si>
  <si>
    <t>333Ｘ</t>
  </si>
  <si>
    <t>111</t>
  </si>
  <si>
    <t>111</t>
  </si>
  <si>
    <t>999</t>
  </si>
  <si>
    <t>0000</t>
  </si>
  <si>
    <t>○×高等学校</t>
  </si>
  <si>
    <t>○×</t>
  </si>
  <si>
    <t>マルバツ</t>
  </si>
  <si>
    <t>マルバツコウトウガッコウ</t>
  </si>
  <si>
    <t>コーチ</t>
  </si>
  <si>
    <t>昭和</t>
  </si>
  <si>
    <t>勤</t>
  </si>
  <si>
    <t>〒</t>
  </si>
  <si>
    <t>フォアマン</t>
  </si>
  <si>
    <t>ハリー</t>
  </si>
  <si>
    <t>222Ｘ</t>
  </si>
  <si>
    <t>222Ｘ</t>
  </si>
  <si>
    <t>男</t>
  </si>
  <si>
    <t>ヤマダ</t>
  </si>
  <si>
    <t>サチ子</t>
  </si>
  <si>
    <t>サチコ</t>
  </si>
  <si>
    <t>登録申請日</t>
  </si>
  <si>
    <t>日</t>
  </si>
  <si>
    <t>監督・顧問ほか</t>
  </si>
  <si>
    <t>学</t>
  </si>
  <si>
    <t>学</t>
  </si>
  <si>
    <t>新規</t>
  </si>
  <si>
    <t>継続</t>
  </si>
  <si>
    <t>変更</t>
  </si>
  <si>
    <t>種別番号</t>
  </si>
  <si>
    <t>新規継続</t>
  </si>
  <si>
    <t>新規継続</t>
  </si>
  <si>
    <t>新規継続</t>
  </si>
  <si>
    <t>新規</t>
  </si>
  <si>
    <t>4</t>
  </si>
  <si>
    <t>新規　　継続</t>
  </si>
  <si>
    <t>２５</t>
  </si>
  <si>
    <t>25</t>
  </si>
  <si>
    <t>28</t>
  </si>
  <si>
    <t>25</t>
  </si>
  <si>
    <t>25</t>
  </si>
  <si>
    <t>4</t>
  </si>
  <si>
    <t>28</t>
  </si>
  <si>
    <t>1
or
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</si>
</sst>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s>
  <fonts count="49">
    <font>
      <sz val="11"/>
      <color indexed="8"/>
      <name val="ＭＳ Ｐゴシック"/>
      <family val="3"/>
    </font>
    <font>
      <sz val="11"/>
      <name val="ＭＳ Ｐ明朝"/>
      <family val="1"/>
    </font>
    <font>
      <sz val="6"/>
      <name val="ＭＳ Ｐゴシック"/>
      <family val="3"/>
    </font>
    <font>
      <sz val="11"/>
      <name val="ＭＳ Ｐゴシック"/>
      <family val="3"/>
    </font>
    <font>
      <sz val="10"/>
      <name val="ＭＳ Ｐ明朝"/>
      <family val="1"/>
    </font>
    <font>
      <sz val="8"/>
      <name val="ＭＳ Ｐ明朝"/>
      <family val="1"/>
    </font>
    <font>
      <sz val="18"/>
      <name val="ＭＳ Ｐゴシック"/>
      <family val="3"/>
    </font>
    <font>
      <sz val="9"/>
      <name val="ＭＳ Ｐゴシック"/>
      <family val="3"/>
    </font>
    <font>
      <sz val="8"/>
      <name val="ＭＳ Ｐゴシック"/>
      <family val="3"/>
    </font>
    <font>
      <sz val="14"/>
      <name val="HG正楷書体-PRO"/>
      <family val="4"/>
    </font>
    <font>
      <sz val="11"/>
      <name val="HG正楷書体-PRO"/>
      <family val="4"/>
    </font>
    <font>
      <sz val="8"/>
      <name val="HG正楷書体-PRO"/>
      <family val="4"/>
    </font>
    <font>
      <sz val="10"/>
      <name val="ＭＳ Ｐゴシック"/>
      <family val="3"/>
    </font>
    <font>
      <sz val="6"/>
      <color indexed="8"/>
      <name val="ＭＳ Ｐゴシック"/>
      <family val="3"/>
    </font>
    <font>
      <sz val="7"/>
      <name val="ＭＳ Ｐゴシック"/>
      <family val="3"/>
    </font>
    <font>
      <sz val="8"/>
      <color indexed="8"/>
      <name val="HG正楷書体-PRO"/>
      <family val="4"/>
    </font>
    <font>
      <sz val="10"/>
      <color indexed="8"/>
      <name val="ＭＳ Ｐゴシック"/>
      <family val="3"/>
    </font>
    <font>
      <sz val="9"/>
      <color indexed="8"/>
      <name val="ＭＳ Ｐゴシック"/>
      <family val="3"/>
    </font>
    <font>
      <sz val="11"/>
      <name val="ＭＳ 明朝"/>
      <family val="1"/>
    </font>
    <font>
      <sz val="14"/>
      <name val="ＭＳ Ｐ明朝"/>
      <family val="1"/>
    </font>
    <font>
      <sz val="9"/>
      <name val="ＭＳ Ｐ明朝"/>
      <family val="1"/>
    </font>
    <font>
      <sz val="7"/>
      <name val="ＭＳ Ｐ明朝"/>
      <family val="1"/>
    </font>
    <font>
      <sz val="12"/>
      <name val="ＭＳ Ｐ明朝"/>
      <family val="1"/>
    </font>
    <font>
      <sz val="13"/>
      <name val="ＭＳ Ｐ明朝"/>
      <family val="1"/>
    </font>
    <font>
      <sz val="20"/>
      <color indexed="8"/>
      <name val="ＭＳ Ｐゴシック"/>
      <family val="3"/>
    </font>
    <font>
      <sz val="16"/>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b/>
      <sz val="9"/>
      <color indexed="8"/>
      <name val="ＭＳ ゴシック"/>
      <family val="3"/>
    </font>
    <font>
      <b/>
      <sz val="10"/>
      <color indexed="8"/>
      <name val="ＭＳ ゴシック"/>
      <family val="3"/>
    </font>
    <font>
      <b/>
      <sz val="12"/>
      <color indexed="8"/>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1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double"/>
      <bottom/>
    </border>
    <border>
      <left/>
      <right style="medium"/>
      <top/>
      <bottom/>
    </border>
    <border>
      <left/>
      <right style="medium"/>
      <top/>
      <bottom style="double"/>
    </border>
    <border>
      <left/>
      <right/>
      <top/>
      <bottom style="thin"/>
    </border>
    <border>
      <left/>
      <right>
        <color indexed="63"/>
      </right>
      <top style="medium"/>
      <bottom style="dotted"/>
    </border>
    <border>
      <left/>
      <right style="medium"/>
      <top style="medium"/>
      <bottom/>
    </border>
    <border>
      <left/>
      <right/>
      <top/>
      <bottom style="double"/>
    </border>
    <border>
      <left/>
      <right style="thin"/>
      <top/>
      <bottom style="double"/>
    </border>
    <border>
      <left>
        <color indexed="63"/>
      </left>
      <right>
        <color indexed="63"/>
      </right>
      <top>
        <color indexed="63"/>
      </top>
      <bottom style="medium"/>
    </border>
    <border>
      <left style="dotted"/>
      <right/>
      <top/>
      <bottom/>
    </border>
    <border>
      <left/>
      <right/>
      <top style="thin"/>
      <bottom/>
    </border>
    <border>
      <left style="dotted"/>
      <right/>
      <top style="thin"/>
      <bottom/>
    </border>
    <border>
      <left/>
      <right style="thin"/>
      <top style="thin"/>
      <bottom/>
    </border>
    <border>
      <left/>
      <right/>
      <top style="medium"/>
      <bottom/>
    </border>
    <border>
      <left style="dotted"/>
      <right/>
      <top style="medium"/>
      <bottom/>
    </border>
    <border>
      <left/>
      <right style="thin"/>
      <top style="medium"/>
      <bottom/>
    </border>
    <border>
      <left/>
      <right style="thin"/>
      <top>
        <color indexed="63"/>
      </top>
      <bottom/>
    </border>
    <border>
      <left>
        <color indexed="63"/>
      </left>
      <right style="hair"/>
      <top>
        <color indexed="63"/>
      </top>
      <bottom style="thin"/>
    </border>
    <border>
      <left>
        <color indexed="63"/>
      </left>
      <right style="hair"/>
      <top style="thin"/>
      <bottom style="thin"/>
    </border>
    <border>
      <left style="hair"/>
      <right style="hair"/>
      <top>
        <color indexed="63"/>
      </top>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hair"/>
      <right style="medium"/>
      <top style="thin"/>
      <bottom style="medium"/>
    </border>
    <border>
      <left style="hair"/>
      <right>
        <color indexed="63"/>
      </right>
      <top>
        <color indexed="63"/>
      </top>
      <bottom style="thin"/>
    </border>
    <border>
      <left style="medium"/>
      <right style="thin"/>
      <top style="medium"/>
      <bottom style="thin"/>
    </border>
    <border>
      <left style="hair"/>
      <right>
        <color indexed="63"/>
      </right>
      <top style="medium"/>
      <bottom style="thin"/>
    </border>
    <border>
      <left style="medium"/>
      <right style="thin"/>
      <top style="thin"/>
      <bottom style="thin"/>
    </border>
    <border>
      <left style="medium"/>
      <right style="thin"/>
      <top style="thin"/>
      <bottom style="medium"/>
    </border>
    <border>
      <left style="hair"/>
      <right>
        <color indexed="63"/>
      </right>
      <top style="thin"/>
      <bottom style="medium"/>
    </border>
    <border>
      <left style="thin"/>
      <right style="hair"/>
      <top style="thin"/>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style="thin"/>
      <top style="thin"/>
      <bottom style="thin"/>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medium"/>
      <top style="medium"/>
      <bottom style="medium"/>
    </border>
    <border>
      <left style="thin"/>
      <right style="hair"/>
      <top>
        <color indexed="63"/>
      </top>
      <bottom style="thin"/>
    </border>
    <border>
      <left style="thin"/>
      <right style="hair"/>
      <top style="thin"/>
      <bottom style="thin"/>
    </border>
    <border>
      <left style="medium"/>
      <right style="hair"/>
      <top>
        <color indexed="63"/>
      </top>
      <bottom style="thin"/>
    </border>
    <border>
      <left style="hair"/>
      <right style="medium"/>
      <top>
        <color indexed="63"/>
      </top>
      <bottom style="thin"/>
    </border>
    <border>
      <left style="medium"/>
      <right style="thin"/>
      <top>
        <color indexed="63"/>
      </top>
      <bottom style="thin"/>
    </border>
    <border>
      <left style="medium"/>
      <right style="hair"/>
      <top style="thin"/>
      <bottom style="thick"/>
    </border>
    <border>
      <left>
        <color indexed="63"/>
      </left>
      <right style="hair"/>
      <top style="thin"/>
      <bottom style="thick"/>
    </border>
    <border>
      <left>
        <color indexed="63"/>
      </left>
      <right>
        <color indexed="63"/>
      </right>
      <top style="thin"/>
      <bottom style="thick"/>
    </border>
    <border>
      <left style="hair"/>
      <right style="medium"/>
      <top style="thin"/>
      <bottom style="thick"/>
    </border>
    <border>
      <left style="hair"/>
      <right style="hair"/>
      <top style="thin"/>
      <bottom style="thick"/>
    </border>
    <border>
      <left style="hair"/>
      <right>
        <color indexed="63"/>
      </right>
      <top style="thin"/>
      <bottom style="thick"/>
    </border>
    <border>
      <left style="medium"/>
      <right style="thin"/>
      <top style="thin"/>
      <bottom style="thick"/>
    </border>
    <border>
      <left style="thin"/>
      <right style="hair"/>
      <top style="thin"/>
      <bottom style="thick"/>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thick"/>
    </border>
    <border>
      <left style="medium"/>
      <right style="hair"/>
      <top style="thin"/>
      <bottom style="medium"/>
    </border>
    <border>
      <left>
        <color indexed="63"/>
      </left>
      <right>
        <color indexed="63"/>
      </right>
      <top style="thin"/>
      <bottom style="medium"/>
    </border>
    <border>
      <left style="medium"/>
      <right style="medium"/>
      <top style="thin"/>
      <bottom style="medium"/>
    </border>
    <border>
      <left style="hair"/>
      <right style="thin"/>
      <top style="medium"/>
      <bottom style="thin"/>
    </border>
    <border>
      <left style="hair"/>
      <right style="thin"/>
      <top style="thin"/>
      <bottom style="thin"/>
    </border>
    <border>
      <left style="hair"/>
      <right style="thin"/>
      <top>
        <color indexed="63"/>
      </top>
      <bottom style="thin"/>
    </border>
    <border>
      <left style="thin"/>
      <right>
        <color indexed="63"/>
      </right>
      <top>
        <color indexed="63"/>
      </top>
      <bottom style="medium"/>
    </border>
    <border>
      <left style="thin"/>
      <right/>
      <top style="thin"/>
      <bottom/>
    </border>
    <border>
      <left>
        <color indexed="63"/>
      </left>
      <right style="dotted"/>
      <top>
        <color indexed="63"/>
      </top>
      <bottom style="medium"/>
    </border>
    <border>
      <left/>
      <right style="dotted"/>
      <top style="thin"/>
      <bottom>
        <color indexed="63"/>
      </bottom>
    </border>
    <border>
      <left>
        <color indexed="63"/>
      </left>
      <right style="thin"/>
      <top>
        <color indexed="63"/>
      </top>
      <bottom style="medium"/>
    </border>
    <border>
      <left style="dotted"/>
      <right/>
      <top/>
      <bottom style="medium"/>
    </border>
    <border>
      <left>
        <color indexed="63"/>
      </left>
      <right/>
      <top style="dotted"/>
      <bottom/>
    </border>
    <border>
      <left>
        <color indexed="63"/>
      </left>
      <right style="thin"/>
      <top style="dotted"/>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right style="medium"/>
      <top style="thin"/>
      <bottom/>
    </border>
    <border>
      <left>
        <color indexed="63"/>
      </left>
      <right style="medium"/>
      <top>
        <color indexed="63"/>
      </top>
      <bottom style="medium"/>
    </border>
    <border>
      <left style="thin"/>
      <right/>
      <top>
        <color indexed="63"/>
      </top>
      <bottom style="thin"/>
    </border>
    <border>
      <left/>
      <right style="dotted"/>
      <top>
        <color indexed="63"/>
      </top>
      <bottom style="thin"/>
    </border>
    <border>
      <left>
        <color indexed="63"/>
      </left>
      <right style="thin"/>
      <top>
        <color indexed="63"/>
      </top>
      <bottom style="thin"/>
    </border>
    <border>
      <left style="thin"/>
      <right>
        <color indexed="63"/>
      </right>
      <top>
        <color indexed="63"/>
      </top>
      <bottom style="dotted"/>
    </border>
    <border>
      <left/>
      <right>
        <color indexed="63"/>
      </right>
      <top>
        <color indexed="63"/>
      </top>
      <bottom style="dotted"/>
    </border>
    <border>
      <left/>
      <right style="dotted"/>
      <top>
        <color indexed="63"/>
      </top>
      <bottom style="dotted"/>
    </border>
    <border>
      <left/>
      <right style="medium"/>
      <top/>
      <bottom style="thin"/>
    </border>
    <border>
      <left style="thin"/>
      <right>
        <color indexed="63"/>
      </right>
      <top style="dotted"/>
      <bottom style="thin"/>
    </border>
    <border>
      <left/>
      <right/>
      <top style="dotted"/>
      <bottom style="thin"/>
    </border>
    <border>
      <left/>
      <right style="dotted"/>
      <top style="dotted"/>
      <bottom style="thin"/>
    </border>
    <border>
      <left>
        <color indexed="63"/>
      </left>
      <right style="thin"/>
      <top style="dotted"/>
      <bottom style="thin"/>
    </border>
    <border>
      <left style="dotted"/>
      <right>
        <color indexed="63"/>
      </right>
      <top>
        <color indexed="63"/>
      </top>
      <bottom style="thin"/>
    </border>
    <border>
      <left style="thin"/>
      <right>
        <color indexed="63"/>
      </right>
      <top/>
      <bottom/>
    </border>
    <border>
      <left style="thin"/>
      <right>
        <color indexed="63"/>
      </right>
      <top style="thin"/>
      <bottom style="dotted"/>
    </border>
    <border>
      <left/>
      <right>
        <color indexed="63"/>
      </right>
      <top style="thin"/>
      <bottom style="dotted"/>
    </border>
    <border>
      <left/>
      <right style="dotted"/>
      <top style="thin"/>
      <bottom style="dotted"/>
    </border>
    <border>
      <left style="thin"/>
      <right/>
      <top style="medium"/>
      <bottom/>
    </border>
    <border>
      <left/>
      <right style="dotted"/>
      <top>
        <color indexed="63"/>
      </top>
      <bottom>
        <color indexed="63"/>
      </bottom>
    </border>
    <border>
      <left style="thin"/>
      <right>
        <color indexed="63"/>
      </right>
      <top style="medium"/>
      <bottom style="dotted"/>
    </border>
    <border>
      <left/>
      <right style="dotted"/>
      <top style="medium"/>
      <bottom style="dotted"/>
    </border>
    <border>
      <left>
        <color indexed="63"/>
      </left>
      <right style="dotted"/>
      <top style="medium"/>
      <bottom>
        <color indexed="63"/>
      </bottom>
    </border>
    <border>
      <left style="thin"/>
      <right>
        <color indexed="63"/>
      </right>
      <top style="double"/>
      <bottom>
        <color indexed="63"/>
      </bottom>
    </border>
    <border>
      <left>
        <color indexed="63"/>
      </left>
      <right style="thin"/>
      <top style="double"/>
      <bottom>
        <color indexed="63"/>
      </bottom>
    </border>
    <border>
      <left/>
      <right style="medium"/>
      <top style="double"/>
      <bottom/>
    </border>
    <border>
      <left style="thin"/>
      <right>
        <color indexed="63"/>
      </right>
      <top>
        <color indexed="63"/>
      </top>
      <bottom style="double"/>
    </border>
    <border>
      <left style="thin"/>
      <right style="thin"/>
      <top/>
      <bottom style="double"/>
    </border>
    <border>
      <left style="thin"/>
      <right>
        <color indexed="63"/>
      </right>
      <top style="dotted"/>
      <bottom/>
    </border>
    <border>
      <left style="medium"/>
      <right/>
      <top style="thin"/>
      <bottom>
        <color indexed="63"/>
      </bottom>
    </border>
    <border>
      <left style="medium"/>
      <right>
        <color indexed="63"/>
      </right>
      <top>
        <color indexed="63"/>
      </top>
      <bottom style="double"/>
    </border>
    <border>
      <left/>
      <right style="dotted"/>
      <top>
        <color indexed="63"/>
      </top>
      <bottom style="double"/>
    </border>
    <border>
      <left>
        <color indexed="63"/>
      </left>
      <right style="dotted"/>
      <top style="thin"/>
      <bottom style="thin"/>
    </border>
    <border>
      <left style="dotted"/>
      <right style="dotted"/>
      <top style="thin"/>
      <bottom style="thin"/>
    </border>
    <border>
      <left>
        <color indexed="63"/>
      </left>
      <right style="dotted"/>
      <top style="thin"/>
      <bottom style="double"/>
    </border>
    <border>
      <left style="dotted"/>
      <right style="dotted"/>
      <top style="thin"/>
      <bottom style="double"/>
    </border>
    <border>
      <left style="dotted"/>
      <right>
        <color indexed="63"/>
      </right>
      <top style="thin"/>
      <bottom>
        <color indexed="63"/>
      </bottom>
    </border>
    <border>
      <left>
        <color indexed="63"/>
      </left>
      <right style="thin"/>
      <top style="thin"/>
      <bottom>
        <color indexed="63"/>
      </bottom>
    </border>
    <border>
      <left style="dotted"/>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style="double"/>
    </border>
    <border>
      <left>
        <color indexed="63"/>
      </left>
      <right style="thin"/>
      <top>
        <color indexed="63"/>
      </top>
      <bottom style="double"/>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color indexed="63"/>
      </right>
      <top style="double"/>
      <bottom>
        <color indexed="63"/>
      </bottom>
    </border>
    <border>
      <left style="medium"/>
      <right>
        <color indexed="63"/>
      </right>
      <top>
        <color indexed="63"/>
      </top>
      <bottom style="medium"/>
    </border>
    <border>
      <left style="medium"/>
      <right/>
      <top style="medium"/>
      <bottom/>
    </border>
    <border>
      <left style="medium"/>
      <right/>
      <top>
        <color indexed="63"/>
      </top>
      <bottom style="thin"/>
    </border>
    <border>
      <left style="thin"/>
      <right/>
      <top style="double"/>
      <bottom style="dotted"/>
    </border>
    <border>
      <left/>
      <right/>
      <top style="double"/>
      <bottom style="dotted"/>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otted"/>
      <right>
        <color indexed="63"/>
      </right>
      <top style="double"/>
      <bottom style="dotted"/>
    </border>
    <border>
      <left>
        <color indexed="63"/>
      </left>
      <right style="thin"/>
      <top style="double"/>
      <bottom style="dotted"/>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thin"/>
      <top style="medium"/>
      <bottom style="dotted"/>
    </border>
    <border>
      <left style="thin"/>
      <right style="dotted"/>
      <top style="thin"/>
      <bottom style="thin"/>
    </border>
    <border>
      <left style="thin"/>
      <right style="dotted"/>
      <top style="thin"/>
      <bottom style="double"/>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thick"/>
    </border>
    <border>
      <left>
        <color indexed="63"/>
      </left>
      <right style="thin"/>
      <top style="thin"/>
      <bottom style="thin"/>
    </border>
    <border>
      <left>
        <color indexed="63"/>
      </left>
      <right style="medium"/>
      <top style="thick"/>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ck"/>
    </border>
    <border>
      <left style="dotted"/>
      <right style="dotted"/>
      <top>
        <color indexed="63"/>
      </top>
      <bottom style="thin"/>
    </border>
    <border>
      <left style="dotted"/>
      <right style="thin"/>
      <top>
        <color indexed="63"/>
      </top>
      <bottom style="thin"/>
    </border>
    <border>
      <left style="dotted"/>
      <right style="thin"/>
      <top style="thin"/>
      <bottom style="thin"/>
    </border>
    <border>
      <left style="dotted"/>
      <right style="thin"/>
      <top style="thin"/>
      <bottom style="double"/>
    </border>
    <border>
      <left>
        <color indexed="63"/>
      </left>
      <right style="thin"/>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4" borderId="0" applyNumberFormat="0" applyBorder="0" applyAlignment="0" applyProtection="0"/>
  </cellStyleXfs>
  <cellXfs count="894">
    <xf numFmtId="0" fontId="0" fillId="0" borderId="0" xfId="0" applyAlignment="1">
      <alignment vertical="center"/>
    </xf>
    <xf numFmtId="49" fontId="1" fillId="0" borderId="0" xfId="64" applyNumberFormat="1" applyFont="1" applyFill="1" applyAlignment="1" applyProtection="1">
      <alignment vertical="center" shrinkToFit="1"/>
      <protection hidden="1"/>
    </xf>
    <xf numFmtId="49" fontId="13" fillId="0" borderId="10" xfId="0" applyNumberFormat="1" applyFont="1" applyBorder="1" applyAlignment="1" applyProtection="1">
      <alignment vertical="center" shrinkToFit="1"/>
      <protection/>
    </xf>
    <xf numFmtId="49" fontId="8" fillId="0" borderId="0" xfId="62" applyNumberFormat="1" applyFont="1" applyFill="1" applyBorder="1" applyAlignment="1" applyProtection="1">
      <alignment vertical="center" shrinkToFit="1"/>
      <protection/>
    </xf>
    <xf numFmtId="49" fontId="7" fillId="0" borderId="0" xfId="62" applyNumberFormat="1" applyFont="1" applyBorder="1" applyAlignment="1" applyProtection="1">
      <alignment vertical="center" shrinkToFit="1"/>
      <protection/>
    </xf>
    <xf numFmtId="49" fontId="8" fillId="0" borderId="0" xfId="61" applyNumberFormat="1" applyFont="1" applyFill="1" applyBorder="1" applyAlignment="1" applyProtection="1">
      <alignment vertical="center" shrinkToFit="1"/>
      <protection/>
    </xf>
    <xf numFmtId="49" fontId="7" fillId="0" borderId="0" xfId="62" applyNumberFormat="1" applyFont="1" applyFill="1" applyBorder="1" applyAlignment="1" applyProtection="1">
      <alignment horizontal="center" vertical="center" shrinkToFit="1"/>
      <protection/>
    </xf>
    <xf numFmtId="49" fontId="8" fillId="0" borderId="11" xfId="62" applyNumberFormat="1" applyFont="1" applyFill="1" applyBorder="1" applyAlignment="1" applyProtection="1">
      <alignment vertical="center" shrinkToFit="1"/>
      <protection/>
    </xf>
    <xf numFmtId="180" fontId="8" fillId="0" borderId="12" xfId="64" applyNumberFormat="1" applyFont="1" applyFill="1" applyBorder="1" applyAlignment="1" applyProtection="1">
      <alignment horizontal="right" vertical="center" shrinkToFit="1"/>
      <protection/>
    </xf>
    <xf numFmtId="49" fontId="0" fillId="0" borderId="0" xfId="0" applyNumberFormat="1" applyAlignment="1" applyProtection="1">
      <alignment vertical="center"/>
      <protection/>
    </xf>
    <xf numFmtId="49" fontId="3" fillId="0" borderId="0" xfId="63" applyNumberFormat="1" applyFont="1" applyProtection="1">
      <alignment/>
      <protection/>
    </xf>
    <xf numFmtId="49" fontId="3" fillId="0" borderId="0" xfId="64" applyNumberFormat="1" applyFont="1" applyProtection="1">
      <alignment/>
      <protection/>
    </xf>
    <xf numFmtId="49" fontId="6" fillId="0" borderId="0" xfId="63" applyNumberFormat="1" applyFont="1" applyBorder="1" applyAlignment="1" applyProtection="1">
      <alignment vertical="center"/>
      <protection/>
    </xf>
    <xf numFmtId="49" fontId="6" fillId="0" borderId="0" xfId="63" applyNumberFormat="1" applyFont="1" applyBorder="1" applyAlignment="1" applyProtection="1">
      <alignment vertical="center"/>
      <protection/>
    </xf>
    <xf numFmtId="49" fontId="3" fillId="0" borderId="0" xfId="63" applyNumberFormat="1" applyProtection="1">
      <alignment/>
      <protection/>
    </xf>
    <xf numFmtId="49" fontId="3" fillId="0" borderId="13" xfId="63" applyNumberFormat="1" applyFont="1" applyFill="1" applyBorder="1" applyAlignment="1" applyProtection="1">
      <alignment horizontal="center"/>
      <protection/>
    </xf>
    <xf numFmtId="49" fontId="3" fillId="0" borderId="0" xfId="64" applyNumberFormat="1" applyProtection="1">
      <alignment/>
      <protection/>
    </xf>
    <xf numFmtId="49" fontId="3" fillId="0" borderId="0" xfId="63" applyNumberFormat="1" applyFont="1" applyBorder="1" applyAlignment="1" applyProtection="1">
      <alignment horizontal="center" vertical="center"/>
      <protection/>
    </xf>
    <xf numFmtId="49" fontId="3" fillId="0" borderId="0" xfId="63" applyNumberFormat="1" applyFont="1" applyAlignment="1" applyProtection="1">
      <alignment vertical="center"/>
      <protection/>
    </xf>
    <xf numFmtId="49" fontId="6" fillId="0" borderId="0" xfId="63" applyNumberFormat="1" applyFont="1" applyFill="1" applyAlignment="1" applyProtection="1">
      <alignment vertical="center"/>
      <protection/>
    </xf>
    <xf numFmtId="49" fontId="3" fillId="0" borderId="0" xfId="64" applyNumberFormat="1" applyFont="1" applyAlignment="1" applyProtection="1">
      <alignment vertical="center"/>
      <protection/>
    </xf>
    <xf numFmtId="49" fontId="3" fillId="0" borderId="0" xfId="63" applyNumberFormat="1" applyAlignment="1" applyProtection="1">
      <alignment vertical="center"/>
      <protection/>
    </xf>
    <xf numFmtId="49" fontId="3" fillId="0" borderId="0" xfId="63" applyNumberFormat="1" applyFill="1" applyAlignment="1" applyProtection="1">
      <alignment vertical="center"/>
      <protection/>
    </xf>
    <xf numFmtId="49" fontId="3" fillId="0" borderId="0" xfId="64" applyNumberFormat="1" applyAlignment="1" applyProtection="1">
      <alignment vertical="center"/>
      <protection/>
    </xf>
    <xf numFmtId="49" fontId="3" fillId="0" borderId="0" xfId="63" applyNumberFormat="1" applyBorder="1" applyAlignment="1" applyProtection="1">
      <alignment horizontal="center" vertical="center"/>
      <protection/>
    </xf>
    <xf numFmtId="49" fontId="6" fillId="0" borderId="0" xfId="63" applyNumberFormat="1" applyFont="1" applyFill="1" applyAlignment="1" applyProtection="1">
      <alignment vertical="center"/>
      <protection/>
    </xf>
    <xf numFmtId="49" fontId="6" fillId="0" borderId="0" xfId="63" applyNumberFormat="1" applyFont="1" applyFill="1" applyAlignment="1" applyProtection="1">
      <alignment horizontal="center" vertical="center"/>
      <protection/>
    </xf>
    <xf numFmtId="49" fontId="3" fillId="0" borderId="0" xfId="64" applyNumberFormat="1" applyAlignment="1" applyProtection="1">
      <alignment horizontal="center"/>
      <protection/>
    </xf>
    <xf numFmtId="49" fontId="6" fillId="0" borderId="0" xfId="63" applyNumberFormat="1" applyFont="1" applyBorder="1" applyAlignment="1" applyProtection="1">
      <alignment horizontal="center" vertical="center"/>
      <protection/>
    </xf>
    <xf numFmtId="49" fontId="1" fillId="0" borderId="0" xfId="63" applyNumberFormat="1" applyFont="1" applyAlignment="1" applyProtection="1">
      <alignment vertical="center" shrinkToFit="1"/>
      <protection/>
    </xf>
    <xf numFmtId="49" fontId="3" fillId="0" borderId="0" xfId="64" applyNumberFormat="1" applyFont="1" applyAlignment="1" applyProtection="1">
      <alignment vertical="center" shrinkToFit="1"/>
      <protection/>
    </xf>
    <xf numFmtId="49" fontId="3" fillId="0" borderId="0" xfId="63" applyNumberFormat="1" applyFont="1" applyAlignment="1" applyProtection="1">
      <alignment horizontal="right" vertical="center" shrinkToFit="1"/>
      <protection/>
    </xf>
    <xf numFmtId="49" fontId="3" fillId="0" borderId="0" xfId="64" applyNumberFormat="1" applyFont="1" applyBorder="1" applyAlignment="1" applyProtection="1">
      <alignment horizontal="center" vertical="center" shrinkToFit="1"/>
      <protection/>
    </xf>
    <xf numFmtId="49" fontId="3" fillId="0" borderId="0" xfId="64" applyNumberFormat="1" applyFont="1" applyFill="1" applyBorder="1" applyAlignment="1" applyProtection="1">
      <alignment horizontal="right" vertical="center" shrinkToFit="1"/>
      <protection/>
    </xf>
    <xf numFmtId="49" fontId="1" fillId="0" borderId="0" xfId="64" applyNumberFormat="1" applyFont="1" applyAlignment="1" applyProtection="1">
      <alignment vertical="center"/>
      <protection/>
    </xf>
    <xf numFmtId="49" fontId="5" fillId="0" borderId="0" xfId="64" applyNumberFormat="1" applyFont="1" applyAlignment="1" applyProtection="1">
      <alignment vertical="center"/>
      <protection/>
    </xf>
    <xf numFmtId="49" fontId="1" fillId="0" borderId="0" xfId="64" applyNumberFormat="1" applyFont="1" applyAlignment="1" applyProtection="1">
      <alignment horizontal="left" vertical="center"/>
      <protection/>
    </xf>
    <xf numFmtId="49" fontId="2" fillId="0" borderId="14" xfId="65" applyNumberFormat="1" applyFont="1" applyBorder="1" applyAlignment="1" applyProtection="1">
      <alignment vertical="center" shrinkToFit="1"/>
      <protection/>
    </xf>
    <xf numFmtId="49" fontId="12" fillId="0" borderId="14" xfId="63" applyNumberFormat="1" applyFont="1" applyBorder="1" applyAlignment="1" applyProtection="1">
      <alignment horizontal="right" vertical="center" shrinkToFit="1"/>
      <protection/>
    </xf>
    <xf numFmtId="49" fontId="12" fillId="0" borderId="15" xfId="64" applyNumberFormat="1" applyFont="1" applyFill="1" applyBorder="1" applyAlignment="1" applyProtection="1">
      <alignment horizontal="right" vertical="center" shrinkToFit="1"/>
      <protection/>
    </xf>
    <xf numFmtId="49" fontId="8" fillId="0" borderId="0" xfId="61" applyNumberFormat="1" applyFont="1" applyAlignment="1" applyProtection="1">
      <alignment vertical="center"/>
      <protection/>
    </xf>
    <xf numFmtId="49" fontId="8" fillId="0" borderId="16" xfId="63" applyNumberFormat="1" applyFont="1" applyBorder="1" applyAlignment="1" applyProtection="1">
      <alignment vertical="center" shrinkToFit="1"/>
      <protection/>
    </xf>
    <xf numFmtId="49" fontId="8" fillId="0" borderId="17" xfId="63" applyNumberFormat="1" applyFont="1" applyBorder="1" applyAlignment="1" applyProtection="1">
      <alignment vertical="center" shrinkToFit="1"/>
      <protection/>
    </xf>
    <xf numFmtId="49" fontId="3" fillId="0" borderId="0" xfId="61" applyNumberFormat="1" applyAlignment="1" applyProtection="1">
      <alignment vertical="center"/>
      <protection/>
    </xf>
    <xf numFmtId="49" fontId="3" fillId="0" borderId="0" xfId="61" applyNumberFormat="1" applyAlignment="1" applyProtection="1">
      <alignment horizontal="left" vertical="center"/>
      <protection/>
    </xf>
    <xf numFmtId="49" fontId="8" fillId="0" borderId="16" xfId="62" applyNumberFormat="1" applyFont="1" applyFill="1" applyBorder="1" applyAlignment="1" applyProtection="1">
      <alignment vertical="center" shrinkToFit="1"/>
      <protection/>
    </xf>
    <xf numFmtId="49" fontId="8" fillId="0" borderId="16" xfId="62" applyNumberFormat="1" applyFont="1" applyFill="1" applyBorder="1" applyAlignment="1" applyProtection="1">
      <alignment horizontal="right" vertical="center" shrinkToFit="1"/>
      <protection/>
    </xf>
    <xf numFmtId="49" fontId="1" fillId="0" borderId="0" xfId="64" applyNumberFormat="1" applyFont="1" applyFill="1" applyAlignment="1" applyProtection="1">
      <alignment horizontal="center" vertical="center"/>
      <protection/>
    </xf>
    <xf numFmtId="49" fontId="1" fillId="0" borderId="0" xfId="64" applyNumberFormat="1" applyFont="1" applyAlignment="1" applyProtection="1">
      <alignment horizontal="center" vertical="center"/>
      <protection/>
    </xf>
    <xf numFmtId="49" fontId="1" fillId="0" borderId="0" xfId="64" applyNumberFormat="1" applyFont="1" applyAlignment="1" applyProtection="1">
      <alignment vertical="center" shrinkToFit="1"/>
      <protection/>
    </xf>
    <xf numFmtId="49" fontId="4" fillId="0" borderId="0" xfId="64" applyNumberFormat="1" applyFont="1" applyAlignment="1" applyProtection="1">
      <alignment vertical="center"/>
      <protection/>
    </xf>
    <xf numFmtId="49" fontId="0" fillId="0" borderId="0" xfId="0" applyNumberFormat="1" applyFill="1" applyAlignment="1" applyProtection="1">
      <alignment vertical="center"/>
      <protection/>
    </xf>
    <xf numFmtId="49" fontId="4" fillId="0" borderId="0" xfId="63" applyNumberFormat="1" applyFont="1" applyFill="1" applyAlignment="1" applyProtection="1">
      <alignment vertical="center"/>
      <protection/>
    </xf>
    <xf numFmtId="49" fontId="12" fillId="0" borderId="18" xfId="63" applyNumberFormat="1" applyFont="1" applyBorder="1" applyAlignment="1" applyProtection="1">
      <alignment horizontal="center" vertical="center" shrinkToFit="1"/>
      <protection/>
    </xf>
    <xf numFmtId="49" fontId="3" fillId="0" borderId="0" xfId="63" applyNumberFormat="1" applyFill="1" applyProtection="1">
      <alignment/>
      <protection/>
    </xf>
    <xf numFmtId="49" fontId="1" fillId="0" borderId="0" xfId="63" applyNumberFormat="1" applyFont="1" applyFill="1" applyAlignment="1" applyProtection="1">
      <alignment vertical="center"/>
      <protection/>
    </xf>
    <xf numFmtId="49" fontId="5" fillId="0" borderId="0" xfId="63" applyNumberFormat="1" applyFont="1" applyFill="1" applyBorder="1" applyAlignment="1" applyProtection="1">
      <alignment vertical="center"/>
      <protection/>
    </xf>
    <xf numFmtId="49" fontId="3" fillId="0" borderId="0" xfId="62" applyNumberFormat="1" applyFill="1" applyAlignment="1" applyProtection="1">
      <alignment vertical="center"/>
      <protection/>
    </xf>
    <xf numFmtId="0" fontId="8" fillId="0" borderId="19"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12" fillId="0" borderId="0" xfId="64" applyNumberFormat="1" applyFont="1" applyBorder="1" applyAlignment="1" applyProtection="1">
      <alignment vertical="center" shrinkToFit="1"/>
      <protection/>
    </xf>
    <xf numFmtId="0" fontId="8" fillId="0" borderId="0" xfId="65" applyNumberFormat="1" applyFont="1" applyFill="1" applyBorder="1" applyAlignment="1" applyProtection="1">
      <alignment vertical="center" shrinkToFit="1"/>
      <protection/>
    </xf>
    <xf numFmtId="0" fontId="12" fillId="0" borderId="0" xfId="63" applyNumberFormat="1" applyFont="1" applyBorder="1" applyAlignment="1" applyProtection="1">
      <alignment vertical="center" shrinkToFit="1"/>
      <protection/>
    </xf>
    <xf numFmtId="0" fontId="8" fillId="0" borderId="20" xfId="64" applyNumberFormat="1" applyFont="1" applyBorder="1" applyAlignment="1" applyProtection="1">
      <alignment horizontal="center" vertical="center" shrinkToFit="1"/>
      <protection/>
    </xf>
    <xf numFmtId="0" fontId="8" fillId="0" borderId="21" xfId="63" applyNumberFormat="1" applyFont="1" applyFill="1" applyBorder="1" applyAlignment="1" applyProtection="1">
      <alignment horizontal="center" vertical="center" shrinkToFit="1"/>
      <protection/>
    </xf>
    <xf numFmtId="0" fontId="12" fillId="0" borderId="20" xfId="64" applyNumberFormat="1" applyFont="1" applyBorder="1" applyAlignment="1" applyProtection="1">
      <alignment vertical="center" shrinkToFit="1"/>
      <protection/>
    </xf>
    <xf numFmtId="0" fontId="8" fillId="0" borderId="20" xfId="65" applyNumberFormat="1" applyFont="1" applyFill="1" applyBorder="1" applyAlignment="1" applyProtection="1">
      <alignment vertical="center" shrinkToFit="1"/>
      <protection/>
    </xf>
    <xf numFmtId="0" fontId="12" fillId="0" borderId="20" xfId="63" applyNumberFormat="1" applyFont="1" applyBorder="1" applyAlignment="1" applyProtection="1">
      <alignment vertical="center" shrinkToFit="1"/>
      <protection/>
    </xf>
    <xf numFmtId="0" fontId="12" fillId="0" borderId="22" xfId="63" applyNumberFormat="1" applyFont="1" applyBorder="1" applyAlignment="1" applyProtection="1">
      <alignment vertical="center" shrinkToFit="1"/>
      <protection/>
    </xf>
    <xf numFmtId="0" fontId="8" fillId="0" borderId="23" xfId="64" applyNumberFormat="1" applyFont="1" applyBorder="1" applyAlignment="1" applyProtection="1">
      <alignment horizontal="center" vertical="center" shrinkToFit="1"/>
      <protection/>
    </xf>
    <xf numFmtId="0" fontId="8" fillId="0" borderId="24" xfId="63" applyNumberFormat="1" applyFont="1" applyFill="1" applyBorder="1" applyAlignment="1" applyProtection="1">
      <alignment horizontal="center" vertical="center" shrinkToFit="1"/>
      <protection/>
    </xf>
    <xf numFmtId="0" fontId="12" fillId="0" borderId="23" xfId="64" applyNumberFormat="1" applyFont="1" applyBorder="1" applyAlignment="1" applyProtection="1">
      <alignment vertical="center" shrinkToFit="1"/>
      <protection/>
    </xf>
    <xf numFmtId="0" fontId="8" fillId="0" borderId="23" xfId="65" applyNumberFormat="1" applyFont="1" applyFill="1" applyBorder="1" applyAlignment="1" applyProtection="1">
      <alignment vertical="center" shrinkToFit="1"/>
      <protection/>
    </xf>
    <xf numFmtId="0" fontId="12" fillId="0" borderId="23" xfId="63" applyNumberFormat="1" applyFont="1" applyBorder="1" applyAlignment="1" applyProtection="1">
      <alignment vertical="center" shrinkToFit="1"/>
      <protection/>
    </xf>
    <xf numFmtId="0" fontId="12" fillId="0" borderId="25" xfId="63" applyNumberFormat="1" applyFont="1" applyBorder="1" applyAlignment="1" applyProtection="1">
      <alignment vertical="center" shrinkToFit="1"/>
      <protection/>
    </xf>
    <xf numFmtId="0" fontId="12" fillId="0" borderId="26" xfId="63" applyNumberFormat="1" applyFont="1" applyBorder="1" applyAlignment="1" applyProtection="1">
      <alignment vertical="center" shrinkToFit="1"/>
      <protection/>
    </xf>
    <xf numFmtId="49" fontId="12" fillId="0" borderId="10" xfId="63" applyNumberFormat="1" applyFont="1" applyBorder="1" applyAlignment="1" applyProtection="1">
      <alignment horizontal="center" vertical="center" shrinkToFit="1"/>
      <protection/>
    </xf>
    <xf numFmtId="0" fontId="0" fillId="17" borderId="27" xfId="0" applyFill="1" applyBorder="1" applyAlignment="1">
      <alignment vertical="center"/>
    </xf>
    <xf numFmtId="0" fontId="0" fillId="17" borderId="28" xfId="0" applyFill="1" applyBorder="1" applyAlignment="1">
      <alignment vertical="center"/>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21" borderId="31" xfId="0" applyFill="1" applyBorder="1" applyAlignment="1" applyProtection="1">
      <alignment vertical="center"/>
      <protection locked="0"/>
    </xf>
    <xf numFmtId="0" fontId="0" fillId="17" borderId="0" xfId="0" applyFill="1" applyAlignment="1">
      <alignment vertical="center"/>
    </xf>
    <xf numFmtId="49" fontId="8" fillId="0" borderId="16" xfId="63" applyNumberFormat="1" applyFont="1" applyBorder="1" applyAlignment="1" applyProtection="1">
      <alignment horizontal="left" vertical="center" shrinkToFit="1"/>
      <protection/>
    </xf>
    <xf numFmtId="0" fontId="0" fillId="0" borderId="0" xfId="0" applyAlignment="1">
      <alignment/>
    </xf>
    <xf numFmtId="49" fontId="0" fillId="0" borderId="0" xfId="0" applyNumberFormat="1" applyAlignment="1" quotePrefix="1">
      <alignment horizontal="center" vertical="center"/>
    </xf>
    <xf numFmtId="49" fontId="0" fillId="0" borderId="0" xfId="0" applyNumberFormat="1" applyAlignment="1">
      <alignment horizontal="center"/>
    </xf>
    <xf numFmtId="49" fontId="0" fillId="0" borderId="0" xfId="0" applyNumberFormat="1" applyAlignment="1">
      <alignment horizontal="center" vertical="center"/>
    </xf>
    <xf numFmtId="49" fontId="0" fillId="0" borderId="0" xfId="0" applyNumberFormat="1" applyAlignment="1">
      <alignment horizontal="left"/>
    </xf>
    <xf numFmtId="0" fontId="0" fillId="0" borderId="0" xfId="0" applyBorder="1" applyAlignment="1">
      <alignment vertical="center"/>
    </xf>
    <xf numFmtId="0" fontId="16" fillId="0" borderId="0" xfId="0" applyFont="1" applyBorder="1" applyAlignment="1">
      <alignment horizontal="right" vertical="center"/>
    </xf>
    <xf numFmtId="0" fontId="3" fillId="17" borderId="32" xfId="0" applyFont="1" applyFill="1" applyBorder="1" applyAlignment="1">
      <alignment/>
    </xf>
    <xf numFmtId="0" fontId="0" fillId="17" borderId="13" xfId="0" applyFill="1" applyBorder="1" applyAlignment="1">
      <alignment vertical="center"/>
    </xf>
    <xf numFmtId="0" fontId="0" fillId="17" borderId="33" xfId="0" applyFill="1" applyBorder="1" applyAlignment="1">
      <alignment vertical="center"/>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21" borderId="34" xfId="0" applyFill="1" applyBorder="1" applyAlignment="1" applyProtection="1">
      <alignment vertical="center"/>
      <protection locked="0"/>
    </xf>
    <xf numFmtId="0" fontId="0" fillId="21" borderId="35" xfId="0" applyFill="1" applyBorder="1" applyAlignment="1" applyProtection="1">
      <alignment vertical="center"/>
      <protection locked="0"/>
    </xf>
    <xf numFmtId="0" fontId="0" fillId="21" borderId="36" xfId="0" applyFill="1" applyBorder="1" applyAlignment="1" applyProtection="1">
      <alignment vertical="center"/>
      <protection locked="0"/>
    </xf>
    <xf numFmtId="0" fontId="0" fillId="21" borderId="37" xfId="0" applyFill="1" applyBorder="1" applyAlignment="1" applyProtection="1">
      <alignment vertical="center"/>
      <protection locked="0"/>
    </xf>
    <xf numFmtId="0" fontId="0" fillId="21" borderId="38" xfId="0"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31" xfId="0" applyBorder="1" applyAlignment="1" applyProtection="1">
      <alignment vertical="center"/>
      <protection locked="0"/>
    </xf>
    <xf numFmtId="0" fontId="0" fillId="21" borderId="40" xfId="0" applyFill="1" applyBorder="1" applyAlignment="1" applyProtection="1">
      <alignment vertical="center"/>
      <protection locked="0"/>
    </xf>
    <xf numFmtId="0" fontId="0" fillId="21" borderId="41" xfId="0" applyFill="1" applyBorder="1" applyAlignment="1" applyProtection="1">
      <alignment vertical="center"/>
      <protection locked="0"/>
    </xf>
    <xf numFmtId="0" fontId="0" fillId="21" borderId="42" xfId="0" applyFill="1" applyBorder="1" applyAlignment="1" applyProtection="1">
      <alignment vertical="center"/>
      <protection locked="0"/>
    </xf>
    <xf numFmtId="0" fontId="0" fillId="21" borderId="43" xfId="0" applyFill="1" applyBorder="1" applyAlignment="1" applyProtection="1">
      <alignment vertical="center"/>
      <protection locked="0"/>
    </xf>
    <xf numFmtId="0" fontId="0" fillId="21" borderId="44" xfId="0" applyFill="1" applyBorder="1" applyAlignment="1" applyProtection="1">
      <alignment vertical="center"/>
      <protection locked="0"/>
    </xf>
    <xf numFmtId="0" fontId="17" fillId="24" borderId="45" xfId="0" applyFont="1" applyFill="1" applyBorder="1" applyAlignment="1">
      <alignment horizontal="center" vertical="center"/>
    </xf>
    <xf numFmtId="0" fontId="17" fillId="24" borderId="46" xfId="0" applyFont="1" applyFill="1" applyBorder="1" applyAlignment="1">
      <alignment horizontal="center" vertical="center"/>
    </xf>
    <xf numFmtId="0" fontId="17" fillId="24" borderId="47" xfId="0" applyFont="1" applyFill="1" applyBorder="1" applyAlignment="1">
      <alignment horizontal="center" vertical="center"/>
    </xf>
    <xf numFmtId="0" fontId="17" fillId="24" borderId="48" xfId="0" applyFont="1" applyFill="1" applyBorder="1" applyAlignment="1">
      <alignment horizontal="center" vertical="center"/>
    </xf>
    <xf numFmtId="0" fontId="17" fillId="24" borderId="44" xfId="0" applyFont="1" applyFill="1" applyBorder="1" applyAlignment="1">
      <alignment horizontal="center" vertical="center"/>
    </xf>
    <xf numFmtId="0" fontId="3" fillId="17" borderId="49" xfId="0" applyFont="1" applyFill="1" applyBorder="1" applyAlignment="1">
      <alignment horizontal="center" vertical="center"/>
    </xf>
    <xf numFmtId="0" fontId="7" fillId="0" borderId="0" xfId="62" applyNumberFormat="1" applyFont="1" applyFill="1" applyBorder="1" applyAlignment="1" applyProtection="1">
      <alignment vertical="center" shrinkToFit="1"/>
      <protection/>
    </xf>
    <xf numFmtId="0" fontId="7" fillId="0" borderId="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vertical="center" shrinkToFit="1"/>
      <protection/>
    </xf>
    <xf numFmtId="0" fontId="0" fillId="21" borderId="50" xfId="0" applyFill="1" applyBorder="1" applyAlignment="1" applyProtection="1">
      <alignment horizontal="center" vertical="center"/>
      <protection locked="0"/>
    </xf>
    <xf numFmtId="0" fontId="0" fillId="24" borderId="51" xfId="0" applyFill="1" applyBorder="1" applyAlignment="1" applyProtection="1">
      <alignment vertical="center"/>
      <protection locked="0"/>
    </xf>
    <xf numFmtId="49" fontId="0" fillId="21" borderId="50" xfId="0" applyNumberFormat="1" applyFill="1" applyBorder="1" applyAlignment="1" applyProtection="1">
      <alignment horizontal="center" vertical="center"/>
      <protection locked="0"/>
    </xf>
    <xf numFmtId="0" fontId="17" fillId="24" borderId="0" xfId="0" applyFont="1" applyFill="1" applyBorder="1" applyAlignment="1" applyProtection="1">
      <alignment horizontal="left" vertical="center"/>
      <protection locked="0"/>
    </xf>
    <xf numFmtId="0" fontId="17" fillId="21" borderId="50" xfId="0" applyFont="1" applyFill="1" applyBorder="1" applyAlignment="1" applyProtection="1">
      <alignment horizontal="center" vertical="center"/>
      <protection locked="0"/>
    </xf>
    <xf numFmtId="49" fontId="0" fillId="21" borderId="52" xfId="0" applyNumberFormat="1" applyFill="1" applyBorder="1" applyAlignment="1" applyProtection="1">
      <alignment horizontal="center" vertical="center"/>
      <protection locked="0"/>
    </xf>
    <xf numFmtId="0" fontId="0" fillId="21" borderId="53" xfId="0" applyFill="1" applyBorder="1" applyAlignment="1" applyProtection="1">
      <alignment vertical="center"/>
      <protection locked="0"/>
    </xf>
    <xf numFmtId="0" fontId="8" fillId="0" borderId="0" xfId="64" applyNumberFormat="1" applyFont="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12" fillId="0" borderId="0" xfId="64" applyNumberFormat="1" applyFont="1" applyBorder="1" applyAlignment="1" applyProtection="1">
      <alignment horizontal="center" shrinkToFit="1"/>
      <protection/>
    </xf>
    <xf numFmtId="49" fontId="3" fillId="0" borderId="0" xfId="63" applyNumberFormat="1" applyFont="1" applyProtection="1">
      <alignment/>
      <protection/>
    </xf>
    <xf numFmtId="49" fontId="3" fillId="0" borderId="0" xfId="64" applyNumberFormat="1" applyFont="1" applyProtection="1">
      <alignment/>
      <protection/>
    </xf>
    <xf numFmtId="49" fontId="3" fillId="0" borderId="0" xfId="63" applyNumberFormat="1" applyFont="1" applyBorder="1" applyAlignment="1" applyProtection="1">
      <alignment horizontal="center" vertical="center"/>
      <protection/>
    </xf>
    <xf numFmtId="49" fontId="3" fillId="0" borderId="0" xfId="63" applyNumberFormat="1" applyFont="1" applyAlignment="1" applyProtection="1">
      <alignment vertical="center"/>
      <protection/>
    </xf>
    <xf numFmtId="49" fontId="3" fillId="0" borderId="0" xfId="64" applyNumberFormat="1" applyFont="1" applyAlignment="1" applyProtection="1">
      <alignment vertical="center"/>
      <protection/>
    </xf>
    <xf numFmtId="49" fontId="3" fillId="0" borderId="0" xfId="64" applyNumberFormat="1" applyFont="1" applyAlignment="1" applyProtection="1">
      <alignment vertical="center" shrinkToFit="1"/>
      <protection/>
    </xf>
    <xf numFmtId="49" fontId="3" fillId="0" borderId="0" xfId="63" applyNumberFormat="1" applyFont="1" applyAlignment="1" applyProtection="1">
      <alignment horizontal="right" vertical="center" shrinkToFit="1"/>
      <protection/>
    </xf>
    <xf numFmtId="49" fontId="3" fillId="0" borderId="0" xfId="64" applyNumberFormat="1" applyFont="1" applyBorder="1" applyAlignment="1" applyProtection="1">
      <alignment horizontal="center" vertical="center" shrinkToFit="1"/>
      <protection/>
    </xf>
    <xf numFmtId="49" fontId="3" fillId="0" borderId="0" xfId="64" applyNumberFormat="1" applyFont="1" applyFill="1" applyBorder="1" applyAlignment="1" applyProtection="1">
      <alignment horizontal="right" vertical="center" shrinkToFit="1"/>
      <protection/>
    </xf>
    <xf numFmtId="49" fontId="2" fillId="0" borderId="14" xfId="65" applyNumberFormat="1" applyFont="1" applyBorder="1" applyAlignment="1" applyProtection="1">
      <alignment vertical="center" shrinkToFit="1"/>
      <protection/>
    </xf>
    <xf numFmtId="49" fontId="8" fillId="0" borderId="16" xfId="63" applyNumberFormat="1" applyFont="1" applyBorder="1" applyAlignment="1" applyProtection="1">
      <alignment horizontal="left" vertical="center" shrinkToFit="1"/>
      <protection/>
    </xf>
    <xf numFmtId="49" fontId="8" fillId="0" borderId="16" xfId="63" applyNumberFormat="1" applyFont="1" applyBorder="1" applyAlignment="1" applyProtection="1">
      <alignment vertical="center" shrinkToFit="1"/>
      <protection/>
    </xf>
    <xf numFmtId="49" fontId="8" fillId="0" borderId="17" xfId="63" applyNumberFormat="1" applyFont="1" applyBorder="1" applyAlignment="1" applyProtection="1">
      <alignment vertical="center" shrinkToFit="1"/>
      <protection/>
    </xf>
    <xf numFmtId="180" fontId="8" fillId="0" borderId="12" xfId="64" applyNumberFormat="1" applyFont="1" applyFill="1" applyBorder="1" applyAlignment="1" applyProtection="1">
      <alignment horizontal="right" vertical="center" shrinkToFit="1"/>
      <protection/>
    </xf>
    <xf numFmtId="0" fontId="8" fillId="0" borderId="19"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shrinkToFit="1"/>
      <protection/>
    </xf>
    <xf numFmtId="0" fontId="8" fillId="0" borderId="0" xfId="65" applyNumberFormat="1" applyFont="1" applyFill="1" applyBorder="1" applyAlignment="1" applyProtection="1">
      <alignment vertical="center" shrinkToFit="1"/>
      <protection/>
    </xf>
    <xf numFmtId="0" fontId="8" fillId="0" borderId="0" xfId="64" applyNumberFormat="1" applyFont="1" applyBorder="1" applyAlignment="1" applyProtection="1">
      <alignment horizontal="center" vertical="center" shrinkToFit="1"/>
      <protection/>
    </xf>
    <xf numFmtId="0" fontId="8" fillId="0" borderId="20" xfId="64" applyNumberFormat="1" applyFont="1" applyBorder="1" applyAlignment="1" applyProtection="1">
      <alignment horizontal="center" vertical="center" shrinkToFit="1"/>
      <protection/>
    </xf>
    <xf numFmtId="0" fontId="8" fillId="0" borderId="21" xfId="63" applyNumberFormat="1" applyFont="1" applyFill="1" applyBorder="1" applyAlignment="1" applyProtection="1">
      <alignment horizontal="center" vertical="center" shrinkToFit="1"/>
      <protection/>
    </xf>
    <xf numFmtId="0" fontId="8" fillId="0" borderId="20" xfId="64" applyNumberFormat="1" applyFont="1" applyBorder="1" applyAlignment="1" applyProtection="1">
      <alignment horizontal="center" shrinkToFit="1"/>
      <protection/>
    </xf>
    <xf numFmtId="0" fontId="8" fillId="0" borderId="20" xfId="65" applyNumberFormat="1" applyFont="1" applyFill="1" applyBorder="1" applyAlignment="1" applyProtection="1">
      <alignment vertical="center" shrinkToFit="1"/>
      <protection/>
    </xf>
    <xf numFmtId="0" fontId="8" fillId="0" borderId="23" xfId="64" applyNumberFormat="1" applyFont="1" applyBorder="1" applyAlignment="1" applyProtection="1">
      <alignment horizontal="center" vertical="center" shrinkToFit="1"/>
      <protection/>
    </xf>
    <xf numFmtId="0" fontId="8" fillId="0" borderId="24" xfId="63" applyNumberFormat="1" applyFont="1" applyFill="1" applyBorder="1" applyAlignment="1" applyProtection="1">
      <alignment horizontal="center" vertical="center" shrinkToFit="1"/>
      <protection/>
    </xf>
    <xf numFmtId="0" fontId="8" fillId="0" borderId="23" xfId="65" applyNumberFormat="1" applyFont="1" applyFill="1" applyBorder="1" applyAlignment="1" applyProtection="1">
      <alignment vertical="center" shrinkToFit="1"/>
      <protection/>
    </xf>
    <xf numFmtId="0" fontId="8" fillId="0" borderId="0" xfId="64" applyFont="1" applyBorder="1" applyAlignment="1" applyProtection="1">
      <alignment horizontal="center" vertical="center" shrinkToFit="1"/>
      <protection/>
    </xf>
    <xf numFmtId="0" fontId="8" fillId="0" borderId="19" xfId="63" applyFont="1" applyFill="1" applyBorder="1" applyAlignment="1" applyProtection="1">
      <alignment horizontal="center" vertical="center" shrinkToFit="1"/>
      <protection/>
    </xf>
    <xf numFmtId="0" fontId="12" fillId="0" borderId="0" xfId="64" applyFont="1" applyBorder="1" applyAlignment="1" applyProtection="1">
      <alignment vertical="center" shrinkToFit="1"/>
      <protection/>
    </xf>
    <xf numFmtId="0" fontId="8" fillId="0" borderId="0" xfId="65" applyFont="1" applyFill="1" applyBorder="1" applyAlignment="1" applyProtection="1">
      <alignment vertical="center" shrinkToFit="1"/>
      <protection/>
    </xf>
    <xf numFmtId="0" fontId="12" fillId="0" borderId="0" xfId="63" applyFont="1" applyBorder="1" applyAlignment="1" applyProtection="1">
      <alignment vertical="center" shrinkToFit="1"/>
      <protection/>
    </xf>
    <xf numFmtId="0" fontId="0" fillId="0" borderId="0" xfId="0" applyAlignment="1">
      <alignment horizontal="righ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Alignment="1" quotePrefix="1">
      <alignment horizontal="center" vertical="center"/>
    </xf>
    <xf numFmtId="0" fontId="0" fillId="0" borderId="0" xfId="0" applyFill="1" applyAlignment="1">
      <alignment vertical="center"/>
    </xf>
    <xf numFmtId="49" fontId="0" fillId="0" borderId="0" xfId="0" applyNumberFormat="1" applyAlignment="1">
      <alignment horizontal="left" vertical="center"/>
    </xf>
    <xf numFmtId="49" fontId="0" fillId="0" borderId="50" xfId="0" applyNumberFormat="1" applyFill="1" applyBorder="1" applyAlignment="1" applyProtection="1">
      <alignment horizontal="center" vertical="center"/>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4" xfId="0" applyFont="1" applyFill="1" applyBorder="1" applyAlignment="1">
      <alignment horizontal="center" vertical="center"/>
    </xf>
    <xf numFmtId="0" fontId="0" fillId="3" borderId="54" xfId="0" applyFill="1" applyBorder="1" applyAlignment="1">
      <alignment vertical="center"/>
    </xf>
    <xf numFmtId="0" fontId="0" fillId="3" borderId="55" xfId="0" applyFill="1" applyBorder="1" applyAlignment="1">
      <alignment vertical="center"/>
    </xf>
    <xf numFmtId="0" fontId="0" fillId="11" borderId="51" xfId="0" applyFill="1" applyBorder="1" applyAlignment="1" applyProtection="1">
      <alignment vertical="center"/>
      <protection locked="0"/>
    </xf>
    <xf numFmtId="0" fontId="17" fillId="11" borderId="0" xfId="0" applyFont="1" applyFill="1" applyBorder="1" applyAlignment="1" applyProtection="1">
      <alignment horizontal="left"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0" fillId="0" borderId="38" xfId="0" applyBorder="1" applyAlignment="1" applyProtection="1">
      <alignment vertical="center"/>
      <protection locked="0"/>
    </xf>
    <xf numFmtId="0" fontId="0" fillId="24" borderId="34" xfId="0" applyFill="1" applyBorder="1" applyAlignment="1">
      <alignment vertical="center"/>
    </xf>
    <xf numFmtId="0" fontId="0" fillId="24" borderId="36" xfId="0" applyFill="1" applyBorder="1" applyAlignment="1">
      <alignment vertical="center"/>
    </xf>
    <xf numFmtId="0" fontId="0" fillId="24" borderId="56" xfId="0" applyFill="1" applyBorder="1" applyAlignment="1">
      <alignment vertical="center"/>
    </xf>
    <xf numFmtId="0" fontId="0" fillId="21" borderId="57" xfId="0" applyFill="1" applyBorder="1" applyAlignment="1" applyProtection="1">
      <alignment vertical="center"/>
      <protection locked="0"/>
    </xf>
    <xf numFmtId="0" fontId="0" fillId="21" borderId="58" xfId="0" applyFill="1" applyBorder="1" applyAlignment="1" applyProtection="1">
      <alignment vertical="center"/>
      <protection locked="0"/>
    </xf>
    <xf numFmtId="0" fontId="0" fillId="21" borderId="39" xfId="0" applyFill="1" applyBorder="1" applyAlignment="1" applyProtection="1">
      <alignment vertical="center"/>
      <protection locked="0"/>
    </xf>
    <xf numFmtId="0" fontId="0" fillId="24" borderId="59" xfId="0" applyFill="1" applyBorder="1" applyAlignment="1">
      <alignment vertical="center"/>
    </xf>
    <xf numFmtId="0" fontId="0" fillId="17" borderId="60" xfId="0" applyFill="1" applyBorder="1" applyAlignment="1">
      <alignment vertical="center"/>
    </xf>
    <xf numFmtId="0" fontId="0" fillId="17" borderId="61" xfId="0" applyFill="1" applyBorder="1" applyAlignment="1">
      <alignment vertical="center"/>
    </xf>
    <xf numFmtId="0" fontId="0" fillId="21" borderId="59" xfId="0" applyFill="1" applyBorder="1" applyAlignment="1" applyProtection="1">
      <alignment vertical="center"/>
      <protection locked="0"/>
    </xf>
    <xf numFmtId="0" fontId="0" fillId="21" borderId="62" xfId="0"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63" xfId="0" applyBorder="1" applyAlignment="1" applyProtection="1">
      <alignment vertical="center"/>
      <protection locked="0"/>
    </xf>
    <xf numFmtId="0" fontId="0" fillId="0" borderId="64" xfId="0" applyBorder="1" applyAlignment="1" applyProtection="1">
      <alignment vertical="center"/>
      <protection locked="0"/>
    </xf>
    <xf numFmtId="0" fontId="0" fillId="21" borderId="65" xfId="0" applyFill="1" applyBorder="1" applyAlignment="1" applyProtection="1">
      <alignment vertical="center"/>
      <protection locked="0"/>
    </xf>
    <xf numFmtId="0" fontId="0" fillId="21" borderId="64" xfId="0" applyFill="1" applyBorder="1" applyAlignment="1" applyProtection="1">
      <alignment vertical="center"/>
      <protection locked="0"/>
    </xf>
    <xf numFmtId="49" fontId="16" fillId="0" borderId="0" xfId="0" applyNumberFormat="1" applyFont="1" applyAlignment="1">
      <alignment horizontal="center" vertical="center" wrapText="1"/>
    </xf>
    <xf numFmtId="49" fontId="16" fillId="0" borderId="0" xfId="0" applyNumberFormat="1" applyFont="1" applyAlignment="1">
      <alignment horizontal="center" vertical="center"/>
    </xf>
    <xf numFmtId="0" fontId="3" fillId="17" borderId="0" xfId="0" applyFont="1" applyFill="1" applyAlignment="1">
      <alignment vertical="center"/>
    </xf>
    <xf numFmtId="49" fontId="3" fillId="0" borderId="0" xfId="64" applyNumberFormat="1" applyBorder="1" applyProtection="1">
      <alignment/>
      <protection/>
    </xf>
    <xf numFmtId="0" fontId="25" fillId="0" borderId="0" xfId="63" applyNumberFormat="1" applyFont="1" applyBorder="1" applyAlignment="1" applyProtection="1">
      <alignment horizontal="center" vertical="center"/>
      <protection/>
    </xf>
    <xf numFmtId="0" fontId="0" fillId="3" borderId="66" xfId="0" applyFill="1" applyBorder="1" applyAlignment="1">
      <alignment vertical="center"/>
    </xf>
    <xf numFmtId="0" fontId="26" fillId="21" borderId="67" xfId="0" applyFont="1" applyFill="1" applyBorder="1" applyAlignment="1">
      <alignment vertical="center"/>
    </xf>
    <xf numFmtId="0" fontId="0" fillId="21" borderId="68" xfId="0" applyFill="1" applyBorder="1" applyAlignment="1" applyProtection="1">
      <alignment horizontal="center" vertical="center"/>
      <protection locked="0"/>
    </xf>
    <xf numFmtId="0" fontId="0" fillId="21" borderId="69" xfId="0" applyFill="1" applyBorder="1" applyAlignment="1" applyProtection="1">
      <alignment horizontal="center" vertical="center"/>
      <protection locked="0"/>
    </xf>
    <xf numFmtId="0" fontId="0" fillId="21" borderId="70" xfId="0" applyFill="1" applyBorder="1" applyAlignment="1" applyProtection="1">
      <alignment horizontal="center" vertical="center"/>
      <protection locked="0"/>
    </xf>
    <xf numFmtId="0" fontId="0" fillId="24" borderId="56" xfId="0" applyFill="1" applyBorder="1" applyAlignment="1" applyProtection="1">
      <alignment vertical="center"/>
      <protection/>
    </xf>
    <xf numFmtId="0" fontId="0" fillId="24" borderId="57" xfId="0" applyFill="1" applyBorder="1" applyAlignment="1" applyProtection="1">
      <alignment vertical="center"/>
      <protection/>
    </xf>
    <xf numFmtId="0" fontId="0" fillId="24" borderId="36" xfId="0" applyFill="1" applyBorder="1" applyAlignment="1" applyProtection="1">
      <alignment vertical="center"/>
      <protection/>
    </xf>
    <xf numFmtId="0" fontId="0" fillId="24" borderId="37" xfId="0" applyFill="1" applyBorder="1" applyAlignment="1" applyProtection="1">
      <alignment vertical="center"/>
      <protection/>
    </xf>
    <xf numFmtId="0" fontId="0" fillId="24" borderId="71" xfId="0" applyFill="1" applyBorder="1" applyAlignment="1" applyProtection="1">
      <alignment vertical="center"/>
      <protection/>
    </xf>
    <xf numFmtId="0" fontId="0" fillId="24" borderId="38" xfId="0" applyFill="1" applyBorder="1" applyAlignment="1" applyProtection="1">
      <alignment vertical="center"/>
      <protection/>
    </xf>
    <xf numFmtId="0" fontId="0" fillId="24" borderId="68" xfId="0" applyFill="1" applyBorder="1" applyAlignment="1">
      <alignment horizontal="center" vertical="center"/>
    </xf>
    <xf numFmtId="0" fontId="0" fillId="24" borderId="69" xfId="0" applyFill="1" applyBorder="1" applyAlignment="1">
      <alignment horizontal="center" vertical="center"/>
    </xf>
    <xf numFmtId="0" fontId="26" fillId="3" borderId="45" xfId="0" applyFont="1" applyFill="1" applyBorder="1" applyAlignment="1">
      <alignment horizontal="center" vertical="center"/>
    </xf>
    <xf numFmtId="0" fontId="0" fillId="3" borderId="45" xfId="0" applyFill="1" applyBorder="1" applyAlignment="1">
      <alignment vertical="center"/>
    </xf>
    <xf numFmtId="0" fontId="0" fillId="17" borderId="46" xfId="0" applyFill="1" applyBorder="1" applyAlignment="1">
      <alignment vertical="center"/>
    </xf>
    <xf numFmtId="0" fontId="0" fillId="17" borderId="72" xfId="0" applyFill="1" applyBorder="1" applyAlignment="1">
      <alignment vertical="center"/>
    </xf>
    <xf numFmtId="0" fontId="0" fillId="3" borderId="56" xfId="0" applyFill="1" applyBorder="1" applyAlignment="1" applyProtection="1">
      <alignment vertical="center"/>
      <protection/>
    </xf>
    <xf numFmtId="0" fontId="0" fillId="3" borderId="57" xfId="0" applyFill="1" applyBorder="1" applyAlignment="1" applyProtection="1">
      <alignment vertical="center"/>
      <protection/>
    </xf>
    <xf numFmtId="0" fontId="0" fillId="3" borderId="36" xfId="0" applyFill="1" applyBorder="1" applyAlignment="1" applyProtection="1">
      <alignment vertical="center"/>
      <protection/>
    </xf>
    <xf numFmtId="0" fontId="0" fillId="3" borderId="37" xfId="0" applyFill="1" applyBorder="1" applyAlignment="1" applyProtection="1">
      <alignment vertical="center"/>
      <protection/>
    </xf>
    <xf numFmtId="0" fontId="0" fillId="3" borderId="71" xfId="0" applyFill="1" applyBorder="1" applyAlignment="1" applyProtection="1">
      <alignment vertical="center"/>
      <protection/>
    </xf>
    <xf numFmtId="0" fontId="0" fillId="3" borderId="38" xfId="0" applyFill="1" applyBorder="1" applyAlignment="1" applyProtection="1">
      <alignment vertical="center"/>
      <protection/>
    </xf>
    <xf numFmtId="0" fontId="26" fillId="24" borderId="67" xfId="0" applyFont="1" applyFill="1" applyBorder="1" applyAlignment="1">
      <alignment vertical="center"/>
    </xf>
    <xf numFmtId="0" fontId="0" fillId="17" borderId="68" xfId="0" applyFill="1" applyBorder="1" applyAlignment="1">
      <alignment vertical="center"/>
    </xf>
    <xf numFmtId="0" fontId="0" fillId="17" borderId="69" xfId="0" applyFill="1" applyBorder="1" applyAlignment="1">
      <alignment vertical="center"/>
    </xf>
    <xf numFmtId="0" fontId="0" fillId="17" borderId="73" xfId="0" applyFill="1" applyBorder="1" applyAlignment="1">
      <alignment vertical="center"/>
    </xf>
    <xf numFmtId="0" fontId="0" fillId="24" borderId="73" xfId="0" applyFill="1" applyBorder="1" applyAlignment="1">
      <alignment horizontal="center" vertical="center"/>
    </xf>
    <xf numFmtId="0" fontId="0" fillId="24" borderId="71" xfId="0" applyFill="1" applyBorder="1" applyAlignment="1">
      <alignment vertical="center"/>
    </xf>
    <xf numFmtId="0" fontId="0" fillId="21" borderId="54" xfId="0" applyFill="1" applyBorder="1" applyAlignment="1" applyProtection="1">
      <alignment horizontal="center" vertical="center"/>
      <protection locked="0"/>
    </xf>
    <xf numFmtId="0" fontId="0" fillId="21" borderId="55" xfId="0" applyFill="1" applyBorder="1" applyAlignment="1" applyProtection="1">
      <alignment horizontal="center" vertical="center"/>
      <protection locked="0"/>
    </xf>
    <xf numFmtId="0" fontId="0" fillId="21" borderId="66" xfId="0" applyFill="1" applyBorder="1" applyAlignment="1" applyProtection="1">
      <alignment horizontal="center" vertical="center"/>
      <protection locked="0"/>
    </xf>
    <xf numFmtId="0" fontId="0" fillId="3" borderId="0" xfId="0" applyFill="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45" xfId="0" applyFill="1" applyBorder="1" applyAlignment="1">
      <alignment horizontal="center" vertical="center"/>
    </xf>
    <xf numFmtId="0" fontId="0" fillId="17" borderId="74" xfId="0" applyFill="1" applyBorder="1" applyAlignment="1">
      <alignment vertical="center"/>
    </xf>
    <xf numFmtId="0" fontId="0" fillId="17" borderId="75" xfId="0" applyFill="1" applyBorder="1" applyAlignment="1">
      <alignment vertical="center"/>
    </xf>
    <xf numFmtId="0" fontId="0" fillId="17" borderId="48" xfId="0" applyFill="1" applyBorder="1" applyAlignment="1">
      <alignment vertical="center"/>
    </xf>
    <xf numFmtId="0" fontId="0" fillId="17" borderId="76" xfId="0" applyFill="1" applyBorder="1" applyAlignment="1">
      <alignment vertical="center"/>
    </xf>
    <xf numFmtId="0" fontId="0" fillId="21" borderId="73" xfId="0" applyFill="1" applyBorder="1" applyAlignment="1" applyProtection="1">
      <alignment horizontal="center" vertical="center"/>
      <protection locked="0"/>
    </xf>
    <xf numFmtId="0" fontId="0" fillId="17" borderId="68" xfId="0" applyFill="1" applyBorder="1" applyAlignment="1" applyProtection="1">
      <alignment vertical="center"/>
      <protection locked="0"/>
    </xf>
    <xf numFmtId="0" fontId="0" fillId="17" borderId="69" xfId="0" applyFill="1" applyBorder="1" applyAlignment="1" applyProtection="1">
      <alignment vertical="center"/>
      <protection locked="0"/>
    </xf>
    <xf numFmtId="0" fontId="0" fillId="17" borderId="70" xfId="0" applyFill="1" applyBorder="1" applyAlignment="1" applyProtection="1">
      <alignment vertical="center"/>
      <protection locked="0"/>
    </xf>
    <xf numFmtId="0" fontId="0" fillId="21" borderId="45" xfId="0" applyFill="1" applyBorder="1" applyAlignment="1" applyProtection="1">
      <alignment horizontal="center" vertical="center"/>
      <protection locked="0"/>
    </xf>
    <xf numFmtId="0" fontId="12" fillId="0" borderId="77" xfId="63" applyNumberFormat="1" applyFont="1" applyFill="1" applyBorder="1" applyAlignment="1" applyProtection="1">
      <alignment horizontal="center" vertical="center" shrinkToFit="1"/>
      <protection/>
    </xf>
    <xf numFmtId="0" fontId="12" fillId="0" borderId="78" xfId="63" applyNumberFormat="1" applyFont="1" applyFill="1" applyBorder="1" applyAlignment="1" applyProtection="1">
      <alignment horizontal="center" vertical="center" shrinkToFit="1"/>
      <protection/>
    </xf>
    <xf numFmtId="0" fontId="12" fillId="0" borderId="22" xfId="63" applyNumberFormat="1" applyFont="1" applyFill="1" applyBorder="1" applyAlignment="1" applyProtection="1">
      <alignment horizontal="center" vertical="center" shrinkToFit="1"/>
      <protection/>
    </xf>
    <xf numFmtId="0" fontId="8" fillId="0" borderId="77" xfId="63" applyNumberFormat="1" applyFont="1" applyFill="1" applyBorder="1" applyAlignment="1" applyProtection="1">
      <alignment horizontal="center" vertical="center" shrinkToFit="1"/>
      <protection/>
    </xf>
    <xf numFmtId="0" fontId="8" fillId="0" borderId="79" xfId="63" applyNumberFormat="1" applyFont="1" applyFill="1" applyBorder="1" applyAlignment="1" applyProtection="1">
      <alignment horizontal="center" vertical="center" shrinkToFit="1"/>
      <protection/>
    </xf>
    <xf numFmtId="0" fontId="8" fillId="0" borderId="80" xfId="63" applyNumberFormat="1" applyFont="1" applyFill="1" applyBorder="1" applyAlignment="1" applyProtection="1">
      <alignment horizontal="center" vertical="center" shrinkToFit="1"/>
      <protection/>
    </xf>
    <xf numFmtId="0" fontId="8" fillId="0" borderId="78" xfId="63" applyNumberFormat="1" applyFont="1" applyFill="1" applyBorder="1" applyAlignment="1" applyProtection="1">
      <alignment horizontal="center" vertical="center" shrinkToFit="1"/>
      <protection/>
    </xf>
    <xf numFmtId="0" fontId="3" fillId="0" borderId="81" xfId="63" applyNumberFormat="1" applyFont="1" applyBorder="1" applyAlignment="1" applyProtection="1">
      <alignment horizontal="center" vertical="center" shrinkToFit="1"/>
      <protection/>
    </xf>
    <xf numFmtId="0" fontId="3" fillId="0" borderId="77" xfId="63" applyNumberFormat="1" applyFont="1" applyBorder="1" applyAlignment="1" applyProtection="1">
      <alignment horizontal="center" vertical="center" shrinkToFit="1"/>
      <protection/>
    </xf>
    <xf numFmtId="0" fontId="3" fillId="0" borderId="22" xfId="63" applyNumberFormat="1" applyFont="1" applyBorder="1" applyAlignment="1" applyProtection="1">
      <alignment horizontal="center" vertical="center" shrinkToFit="1"/>
      <protection/>
    </xf>
    <xf numFmtId="0" fontId="3" fillId="0" borderId="78" xfId="63" applyNumberFormat="1" applyFont="1" applyBorder="1" applyAlignment="1" applyProtection="1">
      <alignment horizontal="center" vertical="center" shrinkToFit="1"/>
      <protection/>
    </xf>
    <xf numFmtId="0" fontId="16" fillId="0" borderId="81" xfId="0" applyNumberFormat="1" applyFont="1" applyBorder="1" applyAlignment="1" applyProtection="1">
      <alignment vertical="center" shrinkToFit="1"/>
      <protection/>
    </xf>
    <xf numFmtId="0" fontId="12" fillId="0" borderId="22" xfId="63" applyNumberFormat="1" applyFont="1" applyBorder="1" applyAlignment="1" applyProtection="1">
      <alignment horizontal="center" vertical="center" shrinkToFit="1"/>
      <protection/>
    </xf>
    <xf numFmtId="0" fontId="0" fillId="0" borderId="18" xfId="0" applyNumberFormat="1" applyFont="1" applyBorder="1" applyAlignment="1" applyProtection="1">
      <alignment vertical="center" shrinkToFit="1"/>
      <protection/>
    </xf>
    <xf numFmtId="0" fontId="0" fillId="0" borderId="18" xfId="0" applyNumberFormat="1" applyFont="1" applyBorder="1" applyAlignment="1" applyProtection="1">
      <alignment vertical="center"/>
      <protection/>
    </xf>
    <xf numFmtId="0" fontId="12" fillId="0" borderId="20" xfId="63" applyNumberFormat="1" applyFont="1" applyBorder="1" applyAlignment="1" applyProtection="1">
      <alignment horizontal="center" vertical="center" shrinkToFit="1"/>
      <protection/>
    </xf>
    <xf numFmtId="0" fontId="0" fillId="0" borderId="20" xfId="0" applyNumberFormat="1" applyFont="1" applyBorder="1" applyAlignment="1" applyProtection="1">
      <alignment vertical="center"/>
      <protection/>
    </xf>
    <xf numFmtId="0" fontId="0" fillId="0" borderId="82" xfId="0" applyNumberFormat="1" applyFont="1" applyBorder="1" applyAlignment="1" applyProtection="1">
      <alignment vertical="center"/>
      <protection/>
    </xf>
    <xf numFmtId="0" fontId="12" fillId="0" borderId="21" xfId="63" applyNumberFormat="1" applyFont="1" applyBorder="1" applyAlignment="1" applyProtection="1">
      <alignment horizontal="center" vertical="center" shrinkToFit="1"/>
      <protection/>
    </xf>
    <xf numFmtId="0" fontId="8" fillId="0" borderId="18" xfId="64" applyNumberFormat="1" applyFont="1" applyBorder="1" applyAlignment="1" applyProtection="1">
      <alignment horizontal="center" vertical="center" shrinkToFit="1"/>
      <protection/>
    </xf>
    <xf numFmtId="49" fontId="8" fillId="0" borderId="0" xfId="63" applyNumberFormat="1" applyFont="1" applyBorder="1" applyAlignment="1" applyProtection="1">
      <alignment horizontal="left" vertical="center"/>
      <protection/>
    </xf>
    <xf numFmtId="49" fontId="8" fillId="0" borderId="83" xfId="64" applyNumberFormat="1" applyFont="1" applyBorder="1" applyAlignment="1" applyProtection="1">
      <alignment vertical="center" shrinkToFit="1"/>
      <protection/>
    </xf>
    <xf numFmtId="49" fontId="8" fillId="0" borderId="84" xfId="64" applyNumberFormat="1" applyFont="1" applyBorder="1" applyAlignment="1" applyProtection="1">
      <alignment vertical="center" shrinkToFit="1"/>
      <protection/>
    </xf>
    <xf numFmtId="49" fontId="8" fillId="0" borderId="0" xfId="64" applyNumberFormat="1" applyFont="1" applyBorder="1" applyAlignment="1" applyProtection="1">
      <alignment horizontal="left" vertical="center" shrinkToFit="1"/>
      <protection/>
    </xf>
    <xf numFmtId="49" fontId="8" fillId="0" borderId="26" xfId="64" applyNumberFormat="1" applyFont="1" applyBorder="1" applyAlignment="1" applyProtection="1">
      <alignment horizontal="left" vertical="center" shrinkToFit="1"/>
      <protection/>
    </xf>
    <xf numFmtId="49" fontId="7" fillId="0" borderId="0" xfId="63" applyNumberFormat="1" applyFont="1" applyBorder="1" applyAlignment="1" applyProtection="1">
      <alignment horizontal="left" vertical="center"/>
      <protection/>
    </xf>
    <xf numFmtId="0" fontId="3" fillId="17" borderId="85" xfId="63" applyNumberFormat="1" applyFont="1" applyFill="1" applyBorder="1" applyAlignment="1" applyProtection="1">
      <alignment horizontal="center" vertical="center" shrinkToFit="1"/>
      <protection/>
    </xf>
    <xf numFmtId="0" fontId="3" fillId="17" borderId="86" xfId="63" applyNumberFormat="1" applyFont="1" applyFill="1" applyBorder="1" applyAlignment="1" applyProtection="1">
      <alignment horizontal="center" vertical="center" shrinkToFit="1"/>
      <protection/>
    </xf>
    <xf numFmtId="0" fontId="3" fillId="17" borderId="87" xfId="63" applyNumberFormat="1" applyFont="1" applyFill="1" applyBorder="1" applyAlignment="1" applyProtection="1">
      <alignment horizontal="center" vertical="center" shrinkToFit="1"/>
      <protection/>
    </xf>
    <xf numFmtId="0" fontId="12" fillId="0" borderId="78" xfId="64" applyNumberFormat="1" applyFont="1" applyFill="1" applyBorder="1" applyAlignment="1" applyProtection="1">
      <alignment horizontal="center" vertical="center"/>
      <protection/>
    </xf>
    <xf numFmtId="0" fontId="12" fillId="0" borderId="22" xfId="64" applyNumberFormat="1" applyFont="1" applyFill="1" applyBorder="1" applyAlignment="1" applyProtection="1">
      <alignment horizontal="center" vertical="center"/>
      <protection/>
    </xf>
    <xf numFmtId="0" fontId="12" fillId="0" borderId="77" xfId="64" applyNumberFormat="1" applyFont="1" applyFill="1" applyBorder="1" applyAlignment="1" applyProtection="1">
      <alignment horizontal="center" vertical="center"/>
      <protection/>
    </xf>
    <xf numFmtId="0" fontId="12" fillId="0" borderId="81" xfId="64" applyNumberFormat="1" applyFont="1" applyFill="1" applyBorder="1" applyAlignment="1" applyProtection="1">
      <alignment horizontal="center" vertical="center"/>
      <protection/>
    </xf>
    <xf numFmtId="0" fontId="12" fillId="0" borderId="78" xfId="64" applyNumberFormat="1" applyFont="1" applyBorder="1" applyAlignment="1" applyProtection="1">
      <alignment horizontal="center" vertical="center" shrinkToFit="1"/>
      <protection/>
    </xf>
    <xf numFmtId="0" fontId="12" fillId="0" borderId="20" xfId="64" applyNumberFormat="1" applyFont="1" applyBorder="1" applyAlignment="1" applyProtection="1">
      <alignment horizontal="center" vertical="center" shrinkToFit="1"/>
      <protection/>
    </xf>
    <xf numFmtId="0" fontId="12" fillId="0" borderId="88" xfId="64" applyNumberFormat="1" applyFont="1" applyBorder="1" applyAlignment="1" applyProtection="1">
      <alignment horizontal="center" vertical="center" shrinkToFit="1"/>
      <protection/>
    </xf>
    <xf numFmtId="0" fontId="12" fillId="0" borderId="77" xfId="64" applyNumberFormat="1" applyFont="1" applyBorder="1" applyAlignment="1" applyProtection="1">
      <alignment horizontal="center" vertical="center" shrinkToFit="1"/>
      <protection/>
    </xf>
    <xf numFmtId="0" fontId="12" fillId="0" borderId="18" xfId="64" applyNumberFormat="1" applyFont="1" applyBorder="1" applyAlignment="1" applyProtection="1">
      <alignment horizontal="center" vertical="center" shrinkToFit="1"/>
      <protection/>
    </xf>
    <xf numFmtId="0" fontId="12" fillId="0" borderId="89" xfId="64" applyNumberFormat="1" applyFont="1" applyBorder="1" applyAlignment="1" applyProtection="1">
      <alignment horizontal="center" vertical="center" shrinkToFit="1"/>
      <protection/>
    </xf>
    <xf numFmtId="0" fontId="22" fillId="0" borderId="90" xfId="63" applyNumberFormat="1" applyFont="1" applyBorder="1" applyAlignment="1" applyProtection="1">
      <alignment horizontal="center" vertical="center" shrinkToFit="1"/>
      <protection/>
    </xf>
    <xf numFmtId="0" fontId="22" fillId="0" borderId="13" xfId="63" applyNumberFormat="1" applyFont="1" applyBorder="1" applyAlignment="1" applyProtection="1">
      <alignment horizontal="center" vertical="center" shrinkToFit="1"/>
      <protection/>
    </xf>
    <xf numFmtId="0" fontId="22" fillId="0" borderId="91" xfId="63" applyNumberFormat="1" applyFont="1" applyBorder="1" applyAlignment="1" applyProtection="1">
      <alignment horizontal="center" vertical="center" shrinkToFit="1"/>
      <protection/>
    </xf>
    <xf numFmtId="0" fontId="22" fillId="0" borderId="92" xfId="63" applyNumberFormat="1" applyFont="1" applyBorder="1" applyAlignment="1" applyProtection="1">
      <alignment horizontal="center" vertical="center" shrinkToFit="1"/>
      <protection/>
    </xf>
    <xf numFmtId="0" fontId="12" fillId="0" borderId="20" xfId="64" applyNumberFormat="1" applyFont="1" applyBorder="1" applyAlignment="1" applyProtection="1">
      <alignment horizontal="center" vertical="center"/>
      <protection/>
    </xf>
    <xf numFmtId="0" fontId="12" fillId="0" borderId="18" xfId="64" applyNumberFormat="1" applyFont="1" applyBorder="1" applyAlignment="1" applyProtection="1">
      <alignment horizontal="center" vertical="center"/>
      <protection/>
    </xf>
    <xf numFmtId="0" fontId="8" fillId="0" borderId="20" xfId="63" applyNumberFormat="1" applyFont="1" applyFill="1" applyBorder="1" applyAlignment="1" applyProtection="1">
      <alignment horizontal="center" vertical="center" shrinkToFit="1"/>
      <protection/>
    </xf>
    <xf numFmtId="0" fontId="8" fillId="0" borderId="20" xfId="64" applyNumberFormat="1" applyFont="1" applyBorder="1" applyAlignment="1" applyProtection="1">
      <alignment horizontal="center" vertical="center" shrinkToFit="1"/>
      <protection/>
    </xf>
    <xf numFmtId="0" fontId="8" fillId="0" borderId="78" xfId="65" applyNumberFormat="1" applyFont="1" applyFill="1" applyBorder="1" applyAlignment="1" applyProtection="1">
      <alignment horizontal="center" vertical="center" shrinkToFit="1"/>
      <protection/>
    </xf>
    <xf numFmtId="0" fontId="8" fillId="0" borderId="77" xfId="65" applyNumberFormat="1" applyFont="1" applyFill="1" applyBorder="1" applyAlignment="1" applyProtection="1">
      <alignment horizontal="center" vertical="center" shrinkToFit="1"/>
      <protection/>
    </xf>
    <xf numFmtId="0" fontId="4" fillId="0" borderId="82" xfId="63" applyNumberFormat="1" applyFont="1" applyFill="1" applyBorder="1" applyAlignment="1" applyProtection="1">
      <alignment horizontal="left" vertical="center" wrapText="1" shrinkToFit="1"/>
      <protection/>
    </xf>
    <xf numFmtId="0" fontId="4" fillId="0" borderId="18" xfId="63" applyNumberFormat="1" applyFont="1" applyFill="1" applyBorder="1" applyAlignment="1" applyProtection="1">
      <alignment horizontal="left" vertical="center" wrapText="1" shrinkToFit="1"/>
      <protection/>
    </xf>
    <xf numFmtId="0" fontId="4" fillId="0" borderId="81" xfId="63" applyNumberFormat="1" applyFont="1" applyFill="1" applyBorder="1" applyAlignment="1" applyProtection="1">
      <alignment horizontal="left" vertical="center" wrapText="1" shrinkToFit="1"/>
      <protection/>
    </xf>
    <xf numFmtId="0" fontId="12" fillId="0" borderId="81" xfId="63" applyNumberFormat="1" applyFont="1" applyFill="1" applyBorder="1" applyAlignment="1" applyProtection="1">
      <alignment horizontal="center" vertical="center" shrinkToFit="1"/>
      <protection/>
    </xf>
    <xf numFmtId="0" fontId="2" fillId="0" borderId="78" xfId="63" applyNumberFormat="1" applyFont="1" applyBorder="1" applyAlignment="1" applyProtection="1">
      <alignment horizontal="left" vertical="top" shrinkToFit="1"/>
      <protection/>
    </xf>
    <xf numFmtId="0" fontId="2" fillId="0" borderId="77" xfId="63" applyNumberFormat="1" applyFont="1" applyBorder="1" applyAlignment="1" applyProtection="1">
      <alignment horizontal="left" vertical="top" shrinkToFit="1"/>
      <protection/>
    </xf>
    <xf numFmtId="0" fontId="3" fillId="0" borderId="20" xfId="63" applyNumberFormat="1" applyFont="1" applyBorder="1" applyAlignment="1" applyProtection="1">
      <alignment horizontal="center" vertical="center" shrinkToFit="1"/>
      <protection/>
    </xf>
    <xf numFmtId="0" fontId="3" fillId="0" borderId="18" xfId="63" applyNumberFormat="1" applyFont="1" applyBorder="1" applyAlignment="1" applyProtection="1">
      <alignment horizontal="center" vertical="center" shrinkToFit="1"/>
      <protection/>
    </xf>
    <xf numFmtId="0" fontId="3" fillId="0" borderId="78" xfId="63" applyNumberFormat="1" applyFont="1" applyFill="1" applyBorder="1" applyAlignment="1" applyProtection="1">
      <alignment horizontal="center" vertical="center" shrinkToFit="1"/>
      <protection/>
    </xf>
    <xf numFmtId="0" fontId="3" fillId="0" borderId="20" xfId="63" applyNumberFormat="1" applyFont="1" applyFill="1" applyBorder="1" applyAlignment="1" applyProtection="1">
      <alignment horizontal="center" vertical="center" shrinkToFit="1"/>
      <protection/>
    </xf>
    <xf numFmtId="0" fontId="3" fillId="0" borderId="22" xfId="63" applyNumberFormat="1" applyFont="1" applyFill="1" applyBorder="1" applyAlignment="1" applyProtection="1">
      <alignment horizontal="center" vertical="center" shrinkToFit="1"/>
      <protection/>
    </xf>
    <xf numFmtId="0" fontId="3" fillId="0" borderId="77" xfId="63" applyNumberFormat="1" applyFont="1" applyFill="1" applyBorder="1" applyAlignment="1" applyProtection="1">
      <alignment horizontal="center" vertical="center" shrinkToFit="1"/>
      <protection/>
    </xf>
    <xf numFmtId="0" fontId="3" fillId="0" borderId="18" xfId="63" applyNumberFormat="1" applyFont="1" applyFill="1" applyBorder="1" applyAlignment="1" applyProtection="1">
      <alignment horizontal="center" vertical="center" shrinkToFit="1"/>
      <protection/>
    </xf>
    <xf numFmtId="0" fontId="3" fillId="0" borderId="81" xfId="63" applyNumberFormat="1" applyFont="1" applyFill="1" applyBorder="1" applyAlignment="1" applyProtection="1">
      <alignment horizontal="center" vertical="center" shrinkToFit="1"/>
      <protection/>
    </xf>
    <xf numFmtId="0" fontId="3" fillId="17" borderId="20" xfId="63" applyNumberFormat="1" applyFont="1" applyFill="1" applyBorder="1" applyAlignment="1" applyProtection="1">
      <alignment horizontal="center" vertical="center" shrinkToFit="1"/>
      <protection/>
    </xf>
    <xf numFmtId="0" fontId="3" fillId="17" borderId="18" xfId="63" applyNumberFormat="1" applyFont="1" applyFill="1" applyBorder="1" applyAlignment="1" applyProtection="1">
      <alignment horizontal="center" vertical="center" shrinkToFit="1"/>
      <protection/>
    </xf>
    <xf numFmtId="0" fontId="21" fillId="0" borderId="93" xfId="63" applyNumberFormat="1" applyFont="1" applyBorder="1" applyAlignment="1" applyProtection="1">
      <alignment horizontal="center" shrinkToFit="1"/>
      <protection/>
    </xf>
    <xf numFmtId="0" fontId="21" fillId="0" borderId="94" xfId="63" applyNumberFormat="1" applyFont="1" applyBorder="1" applyAlignment="1" applyProtection="1">
      <alignment horizontal="center" shrinkToFit="1"/>
      <protection/>
    </xf>
    <xf numFmtId="0" fontId="21" fillId="0" borderId="95" xfId="63" applyNumberFormat="1" applyFont="1" applyBorder="1" applyAlignment="1" applyProtection="1">
      <alignment horizontal="center" shrinkToFit="1"/>
      <protection/>
    </xf>
    <xf numFmtId="0" fontId="1" fillId="0" borderId="78" xfId="65" applyNumberFormat="1" applyFont="1" applyFill="1" applyBorder="1" applyAlignment="1" applyProtection="1">
      <alignment horizontal="center" vertical="center" shrinkToFit="1"/>
      <protection/>
    </xf>
    <xf numFmtId="0" fontId="1" fillId="0" borderId="20" xfId="65" applyNumberFormat="1" applyFont="1" applyFill="1" applyBorder="1" applyAlignment="1" applyProtection="1">
      <alignment horizontal="center" vertical="center" shrinkToFit="1"/>
      <protection/>
    </xf>
    <xf numFmtId="0" fontId="1" fillId="0" borderId="22" xfId="65" applyNumberFormat="1" applyFont="1" applyFill="1" applyBorder="1" applyAlignment="1" applyProtection="1">
      <alignment horizontal="center" vertical="center" shrinkToFit="1"/>
      <protection/>
    </xf>
    <xf numFmtId="0" fontId="1" fillId="0" borderId="77" xfId="65" applyNumberFormat="1" applyFont="1" applyFill="1" applyBorder="1" applyAlignment="1" applyProtection="1">
      <alignment horizontal="center" vertical="center" shrinkToFit="1"/>
      <protection/>
    </xf>
    <xf numFmtId="0" fontId="1" fillId="0" borderId="18" xfId="65" applyNumberFormat="1" applyFont="1" applyFill="1" applyBorder="1" applyAlignment="1" applyProtection="1">
      <alignment horizontal="center" vertical="center" shrinkToFit="1"/>
      <protection/>
    </xf>
    <xf numFmtId="0" fontId="1" fillId="0" borderId="81" xfId="65" applyNumberFormat="1" applyFont="1" applyFill="1" applyBorder="1" applyAlignment="1" applyProtection="1">
      <alignment horizontal="center" vertical="center" shrinkToFit="1"/>
      <protection/>
    </xf>
    <xf numFmtId="0" fontId="8" fillId="0" borderId="80" xfId="65" applyNumberFormat="1" applyFont="1" applyFill="1" applyBorder="1" applyAlignment="1" applyProtection="1">
      <alignment horizontal="center" vertical="center" shrinkToFit="1"/>
      <protection/>
    </xf>
    <xf numFmtId="0" fontId="8" fillId="0" borderId="79" xfId="65" applyNumberFormat="1" applyFont="1" applyFill="1" applyBorder="1" applyAlignment="1" applyProtection="1">
      <alignment horizontal="center" vertical="center" shrinkToFit="1"/>
      <protection/>
    </xf>
    <xf numFmtId="0" fontId="12" fillId="0" borderId="90" xfId="64" applyNumberFormat="1" applyFont="1" applyFill="1" applyBorder="1" applyAlignment="1" applyProtection="1">
      <alignment horizontal="center" vertical="center"/>
      <protection/>
    </xf>
    <xf numFmtId="0" fontId="12" fillId="0" borderId="92" xfId="64" applyNumberFormat="1" applyFont="1" applyFill="1" applyBorder="1" applyAlignment="1" applyProtection="1">
      <alignment horizontal="center" vertical="center"/>
      <protection/>
    </xf>
    <xf numFmtId="0" fontId="12" fillId="0" borderId="90" xfId="64" applyNumberFormat="1" applyFont="1" applyBorder="1" applyAlignment="1" applyProtection="1">
      <alignment horizontal="center" vertical="center" shrinkToFit="1"/>
      <protection/>
    </xf>
    <xf numFmtId="0" fontId="12" fillId="0" borderId="13" xfId="64" applyNumberFormat="1" applyFont="1" applyBorder="1" applyAlignment="1" applyProtection="1">
      <alignment horizontal="center" vertical="center" shrinkToFit="1"/>
      <protection/>
    </xf>
    <xf numFmtId="0" fontId="12" fillId="0" borderId="96" xfId="64" applyNumberFormat="1" applyFont="1" applyBorder="1" applyAlignment="1" applyProtection="1">
      <alignment horizontal="center" vertical="center" shrinkToFit="1"/>
      <protection/>
    </xf>
    <xf numFmtId="0" fontId="22" fillId="0" borderId="97" xfId="63" applyNumberFormat="1" applyFont="1" applyBorder="1" applyAlignment="1" applyProtection="1">
      <alignment horizontal="center" vertical="center" shrinkToFit="1"/>
      <protection/>
    </xf>
    <xf numFmtId="0" fontId="22" fillId="0" borderId="98" xfId="63" applyNumberFormat="1" applyFont="1" applyBorder="1" applyAlignment="1" applyProtection="1">
      <alignment horizontal="center" vertical="center" shrinkToFit="1"/>
      <protection/>
    </xf>
    <xf numFmtId="0" fontId="22" fillId="0" borderId="99" xfId="63" applyNumberFormat="1" applyFont="1" applyBorder="1" applyAlignment="1" applyProtection="1">
      <alignment horizontal="center" vertical="center" shrinkToFit="1"/>
      <protection/>
    </xf>
    <xf numFmtId="0" fontId="22" fillId="0" borderId="100" xfId="63" applyNumberFormat="1" applyFont="1" applyBorder="1" applyAlignment="1" applyProtection="1">
      <alignment horizontal="center" vertical="center" shrinkToFit="1"/>
      <protection/>
    </xf>
    <xf numFmtId="0" fontId="4" fillId="0" borderId="101" xfId="63" applyNumberFormat="1" applyFont="1" applyFill="1" applyBorder="1" applyAlignment="1" applyProtection="1">
      <alignment horizontal="left" vertical="center" wrapText="1" shrinkToFit="1"/>
      <protection/>
    </xf>
    <xf numFmtId="0" fontId="4" fillId="0" borderId="13" xfId="63" applyNumberFormat="1" applyFont="1" applyFill="1" applyBorder="1" applyAlignment="1" applyProtection="1">
      <alignment horizontal="left" vertical="center" wrapText="1" shrinkToFit="1"/>
      <protection/>
    </xf>
    <xf numFmtId="0" fontId="4" fillId="0" borderId="92" xfId="63" applyNumberFormat="1" applyFont="1" applyFill="1" applyBorder="1" applyAlignment="1" applyProtection="1">
      <alignment horizontal="left" vertical="center" wrapText="1" shrinkToFit="1"/>
      <protection/>
    </xf>
    <xf numFmtId="0" fontId="8" fillId="0" borderId="13" xfId="64" applyNumberFormat="1" applyFont="1" applyBorder="1" applyAlignment="1" applyProtection="1">
      <alignment horizontal="center" vertical="center" shrinkToFit="1"/>
      <protection/>
    </xf>
    <xf numFmtId="0" fontId="12" fillId="0" borderId="0" xfId="64" applyNumberFormat="1" applyFont="1" applyBorder="1" applyAlignment="1" applyProtection="1">
      <alignment horizontal="center" vertical="center"/>
      <protection/>
    </xf>
    <xf numFmtId="0" fontId="12" fillId="0" borderId="13"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102" xfId="65" applyNumberFormat="1" applyFont="1" applyFill="1" applyBorder="1" applyAlignment="1" applyProtection="1">
      <alignment horizontal="center" vertical="center" shrinkToFit="1"/>
      <protection/>
    </xf>
    <xf numFmtId="0" fontId="8" fillId="0" borderId="90" xfId="65" applyNumberFormat="1" applyFont="1" applyFill="1" applyBorder="1" applyAlignment="1" applyProtection="1">
      <alignment horizontal="center" vertical="center" shrinkToFit="1"/>
      <protection/>
    </xf>
    <xf numFmtId="0" fontId="0" fillId="0" borderId="13" xfId="0" applyNumberFormat="1" applyFont="1" applyBorder="1" applyAlignment="1" applyProtection="1">
      <alignment vertical="center"/>
      <protection/>
    </xf>
    <xf numFmtId="0" fontId="12" fillId="0" borderId="26" xfId="63" applyNumberFormat="1" applyFont="1" applyBorder="1" applyAlignment="1" applyProtection="1">
      <alignment horizontal="center" vertical="center" shrinkToFit="1"/>
      <protection/>
    </xf>
    <xf numFmtId="0" fontId="16" fillId="0" borderId="92" xfId="0" applyNumberFormat="1" applyFont="1" applyBorder="1" applyAlignment="1" applyProtection="1">
      <alignment vertical="center" shrinkToFit="1"/>
      <protection/>
    </xf>
    <xf numFmtId="0" fontId="3" fillId="0" borderId="90" xfId="63" applyNumberFormat="1" applyFont="1" applyBorder="1" applyAlignment="1" applyProtection="1">
      <alignment horizontal="center" vertical="center" shrinkToFit="1"/>
      <protection/>
    </xf>
    <xf numFmtId="0" fontId="3" fillId="0" borderId="92" xfId="63" applyNumberFormat="1" applyFont="1" applyBorder="1" applyAlignment="1" applyProtection="1">
      <alignment horizontal="center" vertical="center" shrinkToFit="1"/>
      <protection/>
    </xf>
    <xf numFmtId="0" fontId="8" fillId="0" borderId="90" xfId="63" applyNumberFormat="1" applyFont="1" applyFill="1" applyBorder="1" applyAlignment="1" applyProtection="1">
      <alignment horizontal="center" vertical="center" shrinkToFit="1"/>
      <protection/>
    </xf>
    <xf numFmtId="0" fontId="8" fillId="0" borderId="91" xfId="63" applyNumberFormat="1" applyFont="1" applyFill="1" applyBorder="1" applyAlignment="1" applyProtection="1">
      <alignment horizontal="center" vertical="center" shrinkToFit="1"/>
      <protection/>
    </xf>
    <xf numFmtId="0" fontId="21" fillId="0" borderId="103" xfId="63" applyNumberFormat="1" applyFont="1" applyBorder="1" applyAlignment="1" applyProtection="1">
      <alignment horizontal="center" shrinkToFit="1"/>
      <protection/>
    </xf>
    <xf numFmtId="0" fontId="21" fillId="0" borderId="104" xfId="63" applyNumberFormat="1" applyFont="1" applyBorder="1" applyAlignment="1" applyProtection="1">
      <alignment horizontal="center" shrinkToFit="1"/>
      <protection/>
    </xf>
    <xf numFmtId="0" fontId="21" fillId="0" borderId="105" xfId="63" applyNumberFormat="1" applyFont="1" applyBorder="1" applyAlignment="1" applyProtection="1">
      <alignment horizontal="center" shrinkToFit="1"/>
      <protection/>
    </xf>
    <xf numFmtId="0" fontId="1" fillId="0" borderId="90" xfId="65" applyNumberFormat="1" applyFont="1" applyFill="1" applyBorder="1" applyAlignment="1" applyProtection="1">
      <alignment horizontal="center" vertical="center" shrinkToFit="1"/>
      <protection/>
    </xf>
    <xf numFmtId="0" fontId="1" fillId="0" borderId="13" xfId="65" applyNumberFormat="1" applyFont="1" applyFill="1" applyBorder="1" applyAlignment="1" applyProtection="1">
      <alignment horizontal="center" vertical="center" shrinkToFit="1"/>
      <protection/>
    </xf>
    <xf numFmtId="0" fontId="1" fillId="0" borderId="92" xfId="65" applyNumberFormat="1" applyFont="1" applyFill="1" applyBorder="1" applyAlignment="1" applyProtection="1">
      <alignment horizontal="center" vertical="center" shrinkToFit="1"/>
      <protection/>
    </xf>
    <xf numFmtId="0" fontId="8" fillId="0" borderId="91" xfId="65" applyNumberFormat="1" applyFont="1" applyFill="1" applyBorder="1" applyAlignment="1" applyProtection="1">
      <alignment horizontal="center" vertical="center" shrinkToFit="1"/>
      <protection/>
    </xf>
    <xf numFmtId="0" fontId="12" fillId="0" borderId="19"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101" xfId="0" applyNumberFormat="1" applyFont="1" applyBorder="1" applyAlignment="1" applyProtection="1">
      <alignment vertical="center"/>
      <protection/>
    </xf>
    <xf numFmtId="0" fontId="0" fillId="0" borderId="13" xfId="0" applyNumberFormat="1" applyFont="1" applyBorder="1" applyAlignment="1" applyProtection="1">
      <alignment vertical="center" shrinkToFit="1"/>
      <protection/>
    </xf>
    <xf numFmtId="0" fontId="12" fillId="0" borderId="90" xfId="63" applyNumberFormat="1" applyFont="1" applyFill="1" applyBorder="1" applyAlignment="1" applyProtection="1">
      <alignment horizontal="center" vertical="center" shrinkToFit="1"/>
      <protection/>
    </xf>
    <xf numFmtId="0" fontId="12" fillId="0" borderId="92" xfId="63" applyNumberFormat="1" applyFont="1" applyFill="1" applyBorder="1" applyAlignment="1" applyProtection="1">
      <alignment horizontal="center" vertical="center" shrinkToFit="1"/>
      <protection/>
    </xf>
    <xf numFmtId="0" fontId="2" fillId="0" borderId="90" xfId="63" applyNumberFormat="1" applyFont="1" applyBorder="1" applyAlignment="1" applyProtection="1">
      <alignment horizontal="left" vertical="top" shrinkToFit="1"/>
      <protection/>
    </xf>
    <xf numFmtId="0" fontId="3" fillId="0" borderId="13" xfId="63" applyNumberFormat="1" applyFont="1" applyBorder="1" applyAlignment="1" applyProtection="1">
      <alignment horizontal="center" vertical="center" shrinkToFit="1"/>
      <protection/>
    </xf>
    <xf numFmtId="0" fontId="3" fillId="0" borderId="90" xfId="63" applyNumberFormat="1" applyFont="1" applyFill="1" applyBorder="1" applyAlignment="1" applyProtection="1">
      <alignment horizontal="center" vertical="center" shrinkToFit="1"/>
      <protection/>
    </xf>
    <xf numFmtId="0" fontId="3" fillId="0" borderId="13" xfId="63" applyNumberFormat="1" applyFont="1" applyFill="1" applyBorder="1" applyAlignment="1" applyProtection="1">
      <alignment horizontal="center" vertical="center" shrinkToFit="1"/>
      <protection/>
    </xf>
    <xf numFmtId="0" fontId="3" fillId="0" borderId="92" xfId="63" applyNumberFormat="1" applyFont="1" applyFill="1" applyBorder="1" applyAlignment="1" applyProtection="1">
      <alignment horizontal="center" vertical="center" shrinkToFit="1"/>
      <protection/>
    </xf>
    <xf numFmtId="0" fontId="3" fillId="17" borderId="13" xfId="63" applyNumberFormat="1" applyFont="1" applyFill="1" applyBorder="1" applyAlignment="1" applyProtection="1">
      <alignment horizontal="center" vertical="center" shrinkToFit="1"/>
      <protection/>
    </xf>
    <xf numFmtId="0" fontId="22" fillId="0" borderId="97" xfId="63" applyFont="1" applyBorder="1" applyAlignment="1" applyProtection="1">
      <alignment horizontal="center" vertical="center" shrinkToFit="1"/>
      <protection/>
    </xf>
    <xf numFmtId="0" fontId="22" fillId="0" borderId="98" xfId="63" applyFont="1" applyBorder="1" applyAlignment="1" applyProtection="1">
      <alignment horizontal="center" vertical="center" shrinkToFit="1"/>
      <protection/>
    </xf>
    <xf numFmtId="0" fontId="22" fillId="0" borderId="99" xfId="63" applyFont="1" applyBorder="1" applyAlignment="1" applyProtection="1">
      <alignment horizontal="center" vertical="center" shrinkToFit="1"/>
      <protection/>
    </xf>
    <xf numFmtId="0" fontId="22" fillId="0" borderId="100" xfId="63" applyFont="1" applyBorder="1" applyAlignment="1" applyProtection="1">
      <alignment horizontal="center" vertical="center" shrinkToFit="1"/>
      <protection/>
    </xf>
    <xf numFmtId="0" fontId="12" fillId="0" borderId="20" xfId="63" applyFont="1" applyBorder="1" applyAlignment="1" applyProtection="1">
      <alignment horizontal="center" vertical="center" shrinkToFi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12" fillId="0" borderId="22" xfId="63" applyFont="1" applyBorder="1" applyAlignment="1" applyProtection="1">
      <alignment horizontal="center" vertical="center" shrinkToFit="1"/>
      <protection/>
    </xf>
    <xf numFmtId="0" fontId="16" fillId="0" borderId="92" xfId="0" applyFont="1" applyBorder="1" applyAlignment="1" applyProtection="1">
      <alignment vertical="center" shrinkToFit="1"/>
      <protection/>
    </xf>
    <xf numFmtId="0" fontId="3" fillId="0" borderId="78" xfId="63" applyFont="1" applyBorder="1" applyAlignment="1" applyProtection="1">
      <alignment horizontal="center" vertical="center" shrinkToFit="1"/>
      <protection/>
    </xf>
    <xf numFmtId="0" fontId="3" fillId="0" borderId="22" xfId="63" applyFont="1" applyBorder="1" applyAlignment="1" applyProtection="1">
      <alignment horizontal="center" vertical="center" shrinkToFit="1"/>
      <protection/>
    </xf>
    <xf numFmtId="0" fontId="3" fillId="0" borderId="90" xfId="63" applyFont="1" applyBorder="1" applyAlignment="1" applyProtection="1">
      <alignment horizontal="center" vertical="center" shrinkToFit="1"/>
      <protection/>
    </xf>
    <xf numFmtId="0" fontId="3" fillId="0" borderId="92" xfId="63" applyFont="1" applyBorder="1" applyAlignment="1" applyProtection="1">
      <alignment horizontal="center" vertical="center" shrinkToFit="1"/>
      <protection/>
    </xf>
    <xf numFmtId="0" fontId="21" fillId="0" borderId="93" xfId="63" applyFont="1" applyBorder="1" applyAlignment="1" applyProtection="1">
      <alignment horizontal="center" shrinkToFit="1"/>
      <protection/>
    </xf>
    <xf numFmtId="0" fontId="21" fillId="0" borderId="94" xfId="63" applyFont="1" applyBorder="1" applyAlignment="1" applyProtection="1">
      <alignment horizontal="center" shrinkToFit="1"/>
      <protection/>
    </xf>
    <xf numFmtId="0" fontId="21" fillId="0" borderId="95" xfId="63" applyFont="1" applyBorder="1" applyAlignment="1" applyProtection="1">
      <alignment horizontal="center" shrinkToFit="1"/>
      <protection/>
    </xf>
    <xf numFmtId="0" fontId="1" fillId="0" borderId="78" xfId="65" applyFont="1" applyFill="1" applyBorder="1" applyAlignment="1" applyProtection="1">
      <alignment horizontal="center" vertical="center" shrinkToFit="1"/>
      <protection/>
    </xf>
    <xf numFmtId="0" fontId="1" fillId="0" borderId="20" xfId="65" applyFont="1" applyFill="1" applyBorder="1" applyAlignment="1" applyProtection="1">
      <alignment horizontal="center" vertical="center" shrinkToFit="1"/>
      <protection/>
    </xf>
    <xf numFmtId="0" fontId="1" fillId="0" borderId="22" xfId="65" applyFont="1" applyFill="1" applyBorder="1" applyAlignment="1" applyProtection="1">
      <alignment horizontal="center" vertical="center" shrinkToFit="1"/>
      <protection/>
    </xf>
    <xf numFmtId="0" fontId="1" fillId="0" borderId="90" xfId="65" applyFont="1" applyFill="1" applyBorder="1" applyAlignment="1" applyProtection="1">
      <alignment horizontal="center" vertical="center" shrinkToFit="1"/>
      <protection/>
    </xf>
    <xf numFmtId="0" fontId="1" fillId="0" borderId="13" xfId="65" applyFont="1" applyFill="1" applyBorder="1" applyAlignment="1" applyProtection="1">
      <alignment horizontal="center" vertical="center" shrinkToFit="1"/>
      <protection/>
    </xf>
    <xf numFmtId="0" fontId="1" fillId="0" borderId="92" xfId="65" applyFont="1" applyFill="1" applyBorder="1" applyAlignment="1" applyProtection="1">
      <alignment horizontal="center" vertical="center" shrinkToFit="1"/>
      <protection/>
    </xf>
    <xf numFmtId="0" fontId="8" fillId="0" borderId="78" xfId="65" applyFont="1" applyFill="1" applyBorder="1" applyAlignment="1" applyProtection="1">
      <alignment horizontal="center" vertical="center" shrinkToFit="1"/>
      <protection/>
    </xf>
    <xf numFmtId="0" fontId="8" fillId="0" borderId="80" xfId="65" applyFont="1" applyFill="1" applyBorder="1" applyAlignment="1" applyProtection="1">
      <alignment horizontal="center" vertical="center" shrinkToFit="1"/>
      <protection/>
    </xf>
    <xf numFmtId="0" fontId="8" fillId="0" borderId="90" xfId="65" applyFont="1" applyFill="1" applyBorder="1" applyAlignment="1" applyProtection="1">
      <alignment horizontal="center" vertical="center" shrinkToFit="1"/>
      <protection/>
    </xf>
    <xf numFmtId="0" fontId="8" fillId="0" borderId="91" xfId="65" applyFont="1" applyFill="1" applyBorder="1" applyAlignment="1" applyProtection="1">
      <alignment horizontal="center" vertical="center" shrinkToFit="1"/>
      <protection/>
    </xf>
    <xf numFmtId="0" fontId="12" fillId="0" borderId="21" xfId="63" applyFont="1" applyBorder="1" applyAlignment="1" applyProtection="1">
      <alignment horizontal="center" vertical="center" shrinkToFit="1"/>
      <protection/>
    </xf>
    <xf numFmtId="0" fontId="0" fillId="0" borderId="101" xfId="0" applyFont="1" applyBorder="1" applyAlignment="1" applyProtection="1">
      <alignment vertical="center"/>
      <protection/>
    </xf>
    <xf numFmtId="0" fontId="0" fillId="0" borderId="13" xfId="0" applyFont="1" applyBorder="1" applyAlignment="1" applyProtection="1">
      <alignment vertical="center" shrinkToFit="1"/>
      <protection/>
    </xf>
    <xf numFmtId="0" fontId="12" fillId="0" borderId="20" xfId="64" applyFont="1" applyBorder="1" applyAlignment="1" applyProtection="1">
      <alignment horizontal="center" vertical="center" shrinkToFit="1"/>
      <protection/>
    </xf>
    <xf numFmtId="0" fontId="12" fillId="0" borderId="106" xfId="64" applyNumberFormat="1" applyFont="1" applyFill="1" applyBorder="1" applyAlignment="1" applyProtection="1">
      <alignment horizontal="center" vertical="center"/>
      <protection/>
    </xf>
    <xf numFmtId="0" fontId="12" fillId="0" borderId="25" xfId="64" applyNumberFormat="1" applyFont="1" applyFill="1" applyBorder="1" applyAlignment="1" applyProtection="1">
      <alignment horizontal="center" vertical="center"/>
      <protection/>
    </xf>
    <xf numFmtId="0" fontId="8" fillId="0" borderId="102" xfId="65" applyFont="1" applyFill="1" applyBorder="1" applyAlignment="1" applyProtection="1">
      <alignment horizontal="center" vertical="center" shrinkToFit="1"/>
      <protection/>
    </xf>
    <xf numFmtId="0" fontId="12" fillId="0" borderId="23" xfId="64" applyFont="1" applyBorder="1" applyAlignment="1" applyProtection="1">
      <alignment horizontal="center" vertical="center"/>
      <protection/>
    </xf>
    <xf numFmtId="0" fontId="12" fillId="0" borderId="0" xfId="64" applyFont="1" applyBorder="1" applyAlignment="1" applyProtection="1">
      <alignment horizontal="center" vertical="center"/>
      <protection/>
    </xf>
    <xf numFmtId="0" fontId="12" fillId="0" borderId="23" xfId="63" applyFont="1" applyBorder="1" applyAlignment="1" applyProtection="1">
      <alignment horizontal="center" vertical="center" shrinkToFit="1"/>
      <protection/>
    </xf>
    <xf numFmtId="0" fontId="0" fillId="0" borderId="23" xfId="0" applyFont="1" applyBorder="1" applyAlignment="1" applyProtection="1">
      <alignment vertical="center"/>
      <protection/>
    </xf>
    <xf numFmtId="0" fontId="12" fillId="0" borderId="25" xfId="63" applyFont="1" applyBorder="1" applyAlignment="1" applyProtection="1">
      <alignment horizontal="center" vertical="center" shrinkToFit="1"/>
      <protection/>
    </xf>
    <xf numFmtId="0" fontId="3" fillId="0" borderId="106" xfId="63" applyFont="1" applyBorder="1" applyAlignment="1" applyProtection="1">
      <alignment horizontal="center" vertical="center" shrinkToFit="1"/>
      <protection/>
    </xf>
    <xf numFmtId="0" fontId="3" fillId="0" borderId="25" xfId="63" applyFont="1" applyBorder="1" applyAlignment="1" applyProtection="1">
      <alignment horizontal="center" vertical="center" shrinkToFit="1"/>
      <protection/>
    </xf>
    <xf numFmtId="0" fontId="8" fillId="0" borderId="102" xfId="63" applyFont="1" applyFill="1" applyBorder="1" applyAlignment="1" applyProtection="1">
      <alignment horizontal="center" vertical="center" shrinkToFit="1"/>
      <protection/>
    </xf>
    <xf numFmtId="0" fontId="8" fillId="0" borderId="107" xfId="63" applyFont="1" applyFill="1" applyBorder="1" applyAlignment="1" applyProtection="1">
      <alignment horizontal="center" vertical="center" shrinkToFit="1"/>
      <protection/>
    </xf>
    <xf numFmtId="0" fontId="8" fillId="0" borderId="90" xfId="63" applyFont="1" applyFill="1" applyBorder="1" applyAlignment="1" applyProtection="1">
      <alignment horizontal="center" vertical="center" shrinkToFit="1"/>
      <protection/>
    </xf>
    <xf numFmtId="0" fontId="8" fillId="0" borderId="91" xfId="63" applyFont="1" applyFill="1" applyBorder="1" applyAlignment="1" applyProtection="1">
      <alignment horizontal="center" vertical="center" shrinkToFit="1"/>
      <protection/>
    </xf>
    <xf numFmtId="0" fontId="12" fillId="0" borderId="106" xfId="64" applyNumberFormat="1" applyFont="1" applyBorder="1" applyAlignment="1" applyProtection="1">
      <alignment horizontal="center" vertical="center" shrinkToFit="1"/>
      <protection/>
    </xf>
    <xf numFmtId="0" fontId="12" fillId="0" borderId="23" xfId="64" applyNumberFormat="1" applyFont="1" applyBorder="1" applyAlignment="1" applyProtection="1">
      <alignment horizontal="center" vertical="center" shrinkToFit="1"/>
      <protection/>
    </xf>
    <xf numFmtId="0" fontId="12" fillId="0" borderId="15" xfId="64" applyNumberFormat="1" applyFont="1" applyBorder="1" applyAlignment="1" applyProtection="1">
      <alignment horizontal="center" vertical="center" shrinkToFit="1"/>
      <protection/>
    </xf>
    <xf numFmtId="0" fontId="4" fillId="0" borderId="101" xfId="63" applyFont="1" applyFill="1" applyBorder="1" applyAlignment="1" applyProtection="1">
      <alignment horizontal="left" vertical="center" wrapText="1" shrinkToFit="1"/>
      <protection/>
    </xf>
    <xf numFmtId="0" fontId="4" fillId="0" borderId="13" xfId="63" applyFont="1" applyFill="1" applyBorder="1" applyAlignment="1" applyProtection="1">
      <alignment horizontal="left" vertical="center" wrapText="1" shrinkToFit="1"/>
      <protection/>
    </xf>
    <xf numFmtId="0" fontId="4" fillId="0" borderId="92" xfId="63" applyFont="1" applyFill="1" applyBorder="1" applyAlignment="1" applyProtection="1">
      <alignment horizontal="left" vertical="center" wrapText="1" shrinkToFit="1"/>
      <protection/>
    </xf>
    <xf numFmtId="0" fontId="8" fillId="0" borderId="23" xfId="64" applyFont="1" applyBorder="1" applyAlignment="1" applyProtection="1">
      <alignment horizontal="center" vertical="center" shrinkToFit="1"/>
      <protection/>
    </xf>
    <xf numFmtId="0" fontId="8" fillId="0" borderId="0" xfId="64" applyFont="1" applyBorder="1" applyAlignment="1" applyProtection="1">
      <alignment horizontal="center" vertical="center" shrinkToFit="1"/>
      <protection/>
    </xf>
    <xf numFmtId="0" fontId="12" fillId="0" borderId="13" xfId="64" applyFont="1" applyBorder="1" applyAlignment="1" applyProtection="1">
      <alignment horizontal="center" vertical="center"/>
      <protection/>
    </xf>
    <xf numFmtId="0" fontId="8" fillId="0" borderId="0" xfId="63" applyFont="1" applyFill="1" applyBorder="1" applyAlignment="1" applyProtection="1">
      <alignment horizontal="center" vertical="center" shrinkToFit="1"/>
      <protection/>
    </xf>
    <xf numFmtId="0" fontId="12" fillId="0" borderId="24" xfId="63" applyFont="1" applyBorder="1" applyAlignment="1" applyProtection="1">
      <alignment horizontal="center" vertical="center" shrinkToFit="1"/>
      <protection/>
    </xf>
    <xf numFmtId="0" fontId="12" fillId="0" borderId="23" xfId="64" applyFont="1" applyBorder="1" applyAlignment="1" applyProtection="1">
      <alignment horizontal="center" vertical="center" shrinkToFit="1"/>
      <protection/>
    </xf>
    <xf numFmtId="0" fontId="12" fillId="0" borderId="106" xfId="63" applyNumberFormat="1" applyFont="1" applyFill="1" applyBorder="1" applyAlignment="1" applyProtection="1">
      <alignment horizontal="center" vertical="center" shrinkToFit="1"/>
      <protection/>
    </xf>
    <xf numFmtId="0" fontId="12" fillId="0" borderId="25" xfId="63" applyNumberFormat="1" applyFont="1" applyFill="1" applyBorder="1" applyAlignment="1" applyProtection="1">
      <alignment horizontal="center" vertical="center" shrinkToFit="1"/>
      <protection/>
    </xf>
    <xf numFmtId="0" fontId="2" fillId="0" borderId="106" xfId="63" applyNumberFormat="1" applyFont="1" applyBorder="1" applyAlignment="1" applyProtection="1">
      <alignment horizontal="left" vertical="top" shrinkToFit="1"/>
      <protection/>
    </xf>
    <xf numFmtId="0" fontId="3" fillId="0" borderId="106" xfId="63" applyFont="1" applyFill="1" applyBorder="1" applyAlignment="1" applyProtection="1">
      <alignment horizontal="center" vertical="center" shrinkToFit="1"/>
      <protection/>
    </xf>
    <xf numFmtId="0" fontId="3" fillId="0" borderId="23" xfId="63" applyFont="1" applyFill="1" applyBorder="1" applyAlignment="1" applyProtection="1">
      <alignment horizontal="center" vertical="center" shrinkToFit="1"/>
      <protection/>
    </xf>
    <xf numFmtId="0" fontId="3" fillId="0" borderId="25" xfId="63" applyFont="1" applyFill="1" applyBorder="1" applyAlignment="1" applyProtection="1">
      <alignment horizontal="center" vertical="center" shrinkToFit="1"/>
      <protection/>
    </xf>
    <xf numFmtId="0" fontId="3" fillId="0" borderId="90" xfId="63" applyFont="1" applyFill="1" applyBorder="1" applyAlignment="1" applyProtection="1">
      <alignment horizontal="center" vertical="center" shrinkToFit="1"/>
      <protection/>
    </xf>
    <xf numFmtId="0" fontId="3" fillId="0" borderId="13" xfId="63" applyFont="1" applyFill="1" applyBorder="1" applyAlignment="1" applyProtection="1">
      <alignment horizontal="center" vertical="center" shrinkToFit="1"/>
      <protection/>
    </xf>
    <xf numFmtId="0" fontId="3" fillId="0" borderId="92" xfId="63" applyFont="1" applyFill="1" applyBorder="1" applyAlignment="1" applyProtection="1">
      <alignment horizontal="center" vertical="center" shrinkToFit="1"/>
      <protection/>
    </xf>
    <xf numFmtId="0" fontId="3" fillId="17" borderId="23" xfId="63" applyNumberFormat="1" applyFont="1" applyFill="1" applyBorder="1" applyAlignment="1" applyProtection="1">
      <alignment horizontal="center" vertical="center" shrinkToFit="1"/>
      <protection/>
    </xf>
    <xf numFmtId="0" fontId="21" fillId="0" borderId="108" xfId="63" applyFont="1" applyBorder="1" applyAlignment="1" applyProtection="1">
      <alignment horizontal="center" shrinkToFit="1"/>
      <protection/>
    </xf>
    <xf numFmtId="0" fontId="21" fillId="0" borderId="14" xfId="63" applyFont="1" applyBorder="1" applyAlignment="1" applyProtection="1">
      <alignment horizontal="center" shrinkToFit="1"/>
      <protection/>
    </xf>
    <xf numFmtId="0" fontId="21" fillId="0" borderId="109" xfId="63" applyFont="1" applyBorder="1" applyAlignment="1" applyProtection="1">
      <alignment horizontal="center" shrinkToFit="1"/>
      <protection/>
    </xf>
    <xf numFmtId="0" fontId="1" fillId="0" borderId="106" xfId="65" applyFont="1" applyFill="1" applyBorder="1" applyAlignment="1" applyProtection="1">
      <alignment horizontal="center" vertical="center" shrinkToFit="1"/>
      <protection/>
    </xf>
    <xf numFmtId="0" fontId="1" fillId="0" borderId="23" xfId="65" applyFont="1" applyFill="1" applyBorder="1" applyAlignment="1" applyProtection="1">
      <alignment horizontal="center" vertical="center" shrinkToFit="1"/>
      <protection/>
    </xf>
    <xf numFmtId="0" fontId="1" fillId="0" borderId="25" xfId="65" applyFont="1" applyFill="1" applyBorder="1" applyAlignment="1" applyProtection="1">
      <alignment horizontal="center" vertical="center" shrinkToFit="1"/>
      <protection/>
    </xf>
    <xf numFmtId="0" fontId="8" fillId="0" borderId="106" xfId="65" applyFont="1" applyFill="1" applyBorder="1" applyAlignment="1" applyProtection="1">
      <alignment horizontal="center" vertical="center" shrinkToFit="1"/>
      <protection/>
    </xf>
    <xf numFmtId="0" fontId="8" fillId="0" borderId="110" xfId="65" applyFont="1" applyFill="1" applyBorder="1" applyAlignment="1" applyProtection="1">
      <alignment horizontal="center" vertical="center" shrinkToFit="1"/>
      <protection/>
    </xf>
    <xf numFmtId="0" fontId="8" fillId="0" borderId="20" xfId="64" applyFont="1" applyBorder="1" applyAlignment="1" applyProtection="1">
      <alignment horizontal="center" vertical="center" shrinkToFit="1"/>
      <protection/>
    </xf>
    <xf numFmtId="0" fontId="8" fillId="0" borderId="13" xfId="64" applyFont="1" applyBorder="1" applyAlignment="1" applyProtection="1">
      <alignment horizontal="center" vertical="center" shrinkToFit="1"/>
      <protection/>
    </xf>
    <xf numFmtId="0" fontId="12" fillId="0" borderId="20" xfId="64" applyFont="1" applyBorder="1" applyAlignment="1" applyProtection="1">
      <alignment horizontal="center" vertical="center"/>
      <protection/>
    </xf>
    <xf numFmtId="0" fontId="8" fillId="0" borderId="20" xfId="63" applyNumberFormat="1" applyFont="1" applyFill="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12" fillId="0" borderId="0" xfId="63"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18" xfId="0" applyFont="1" applyBorder="1" applyAlignment="1" applyProtection="1">
      <alignment vertical="center"/>
      <protection/>
    </xf>
    <xf numFmtId="0" fontId="16" fillId="0" borderId="81" xfId="0" applyFont="1" applyBorder="1" applyAlignment="1" applyProtection="1">
      <alignment vertical="center" shrinkToFit="1"/>
      <protection/>
    </xf>
    <xf numFmtId="0" fontId="3" fillId="0" borderId="77" xfId="63" applyFont="1" applyBorder="1" applyAlignment="1" applyProtection="1">
      <alignment horizontal="center" vertical="center" shrinkToFit="1"/>
      <protection/>
    </xf>
    <xf numFmtId="0" fontId="3" fillId="0" borderId="81" xfId="63" applyFont="1" applyBorder="1" applyAlignment="1" applyProtection="1">
      <alignment horizontal="center" vertical="center" shrinkToFit="1"/>
      <protection/>
    </xf>
    <xf numFmtId="0" fontId="0" fillId="0" borderId="18" xfId="0" applyFont="1" applyBorder="1" applyAlignment="1" applyProtection="1">
      <alignment vertical="center" shrinkToFit="1"/>
      <protection/>
    </xf>
    <xf numFmtId="0" fontId="12" fillId="0" borderId="0" xfId="64" applyFont="1" applyBorder="1" applyAlignment="1" applyProtection="1">
      <alignment horizontal="center" vertical="center" shrinkToFit="1"/>
      <protection/>
    </xf>
    <xf numFmtId="0" fontId="12" fillId="0" borderId="26" xfId="63" applyFont="1" applyBorder="1" applyAlignment="1" applyProtection="1">
      <alignment horizontal="center" vertical="center" shrinkToFit="1"/>
      <protection/>
    </xf>
    <xf numFmtId="0" fontId="8" fillId="0" borderId="78" xfId="63" applyFont="1" applyFill="1" applyBorder="1" applyAlignment="1" applyProtection="1">
      <alignment horizontal="center" vertical="center" shrinkToFit="1"/>
      <protection/>
    </xf>
    <xf numFmtId="0" fontId="8" fillId="0" borderId="80" xfId="63" applyFont="1" applyFill="1" applyBorder="1" applyAlignment="1" applyProtection="1">
      <alignment horizontal="center" vertical="center" shrinkToFit="1"/>
      <protection/>
    </xf>
    <xf numFmtId="0" fontId="3" fillId="0" borderId="78" xfId="63" applyFont="1" applyFill="1" applyBorder="1" applyAlignment="1" applyProtection="1">
      <alignment horizontal="center" vertical="center" shrinkToFit="1"/>
      <protection/>
    </xf>
    <xf numFmtId="0" fontId="3" fillId="0" borderId="20" xfId="63" applyFont="1" applyFill="1" applyBorder="1" applyAlignment="1" applyProtection="1">
      <alignment horizontal="center" vertical="center" shrinkToFit="1"/>
      <protection/>
    </xf>
    <xf numFmtId="0" fontId="3" fillId="0" borderId="22" xfId="63" applyFont="1" applyFill="1" applyBorder="1" applyAlignment="1" applyProtection="1">
      <alignment horizontal="center" vertical="center" shrinkToFit="1"/>
      <protection/>
    </xf>
    <xf numFmtId="0" fontId="3" fillId="0" borderId="77" xfId="63" applyFont="1" applyFill="1" applyBorder="1" applyAlignment="1" applyProtection="1">
      <alignment horizontal="center" vertical="center" shrinkToFit="1"/>
      <protection/>
    </xf>
    <xf numFmtId="0" fontId="3" fillId="0" borderId="18" xfId="63" applyFont="1" applyFill="1" applyBorder="1" applyAlignment="1" applyProtection="1">
      <alignment horizontal="center" vertical="center" shrinkToFit="1"/>
      <protection/>
    </xf>
    <xf numFmtId="0" fontId="3" fillId="0" borderId="81" xfId="63" applyFont="1" applyFill="1" applyBorder="1" applyAlignment="1" applyProtection="1">
      <alignment horizontal="center" vertical="center" shrinkToFit="1"/>
      <protection/>
    </xf>
    <xf numFmtId="0" fontId="21" fillId="0" borderId="103" xfId="63" applyFont="1" applyBorder="1" applyAlignment="1" applyProtection="1">
      <alignment horizontal="center" shrinkToFit="1"/>
      <protection/>
    </xf>
    <xf numFmtId="0" fontId="21" fillId="0" borderId="104" xfId="63" applyFont="1" applyBorder="1" applyAlignment="1" applyProtection="1">
      <alignment horizontal="center" shrinkToFit="1"/>
      <protection/>
    </xf>
    <xf numFmtId="0" fontId="21" fillId="0" borderId="105" xfId="63" applyFont="1" applyBorder="1" applyAlignment="1" applyProtection="1">
      <alignment horizontal="center" shrinkToFit="1"/>
      <protection/>
    </xf>
    <xf numFmtId="0" fontId="3" fillId="0" borderId="102" xfId="63" applyNumberFormat="1" applyFont="1" applyBorder="1" applyAlignment="1" applyProtection="1">
      <alignment horizontal="center" vertical="center" shrinkToFit="1"/>
      <protection/>
    </xf>
    <xf numFmtId="0" fontId="3" fillId="0" borderId="26" xfId="63" applyNumberFormat="1" applyFont="1" applyBorder="1" applyAlignment="1" applyProtection="1">
      <alignment horizontal="center" vertical="center" shrinkToFit="1"/>
      <protection/>
    </xf>
    <xf numFmtId="0" fontId="8" fillId="0" borderId="23" xfId="63" applyNumberFormat="1" applyFont="1" applyFill="1" applyBorder="1" applyAlignment="1" applyProtection="1">
      <alignment horizontal="center" shrinkToFit="1"/>
      <protection/>
    </xf>
    <xf numFmtId="0" fontId="8" fillId="0" borderId="23" xfId="64" applyNumberFormat="1" applyFont="1" applyBorder="1" applyAlignment="1" applyProtection="1">
      <alignment horizontal="center" shrinkToFit="1"/>
      <protection/>
    </xf>
    <xf numFmtId="0" fontId="12" fillId="0" borderId="23" xfId="63" applyNumberFormat="1" applyFont="1" applyBorder="1" applyAlignment="1" applyProtection="1">
      <alignment horizontal="center" vertical="center" shrinkToFit="1"/>
      <protection/>
    </xf>
    <xf numFmtId="0" fontId="0" fillId="0" borderId="23" xfId="0" applyNumberFormat="1" applyFont="1" applyBorder="1" applyAlignment="1" applyProtection="1">
      <alignment vertical="center"/>
      <protection/>
    </xf>
    <xf numFmtId="0" fontId="12" fillId="0" borderId="25" xfId="63" applyNumberFormat="1" applyFont="1" applyBorder="1" applyAlignment="1" applyProtection="1">
      <alignment horizontal="center" vertical="center" shrinkToFit="1"/>
      <protection/>
    </xf>
    <xf numFmtId="0" fontId="3" fillId="0" borderId="106" xfId="63" applyNumberFormat="1" applyFont="1" applyBorder="1" applyAlignment="1" applyProtection="1">
      <alignment horizontal="center" vertical="center" shrinkToFit="1"/>
      <protection/>
    </xf>
    <xf numFmtId="0" fontId="3" fillId="0" borderId="25" xfId="63" applyNumberFormat="1" applyFont="1" applyBorder="1" applyAlignment="1" applyProtection="1">
      <alignment horizontal="center" vertical="center" shrinkToFit="1"/>
      <protection/>
    </xf>
    <xf numFmtId="0" fontId="8" fillId="0" borderId="102" xfId="63" applyNumberFormat="1" applyFont="1" applyFill="1" applyBorder="1" applyAlignment="1" applyProtection="1">
      <alignment horizontal="center" vertical="center" shrinkToFit="1"/>
      <protection/>
    </xf>
    <xf numFmtId="0" fontId="8" fillId="0" borderId="107" xfId="63" applyNumberFormat="1" applyFont="1" applyFill="1" applyBorder="1" applyAlignment="1" applyProtection="1">
      <alignment horizontal="center" vertical="center" shrinkToFit="1"/>
      <protection/>
    </xf>
    <xf numFmtId="0" fontId="21" fillId="0" borderId="108" xfId="63" applyNumberFormat="1" applyFont="1" applyBorder="1" applyAlignment="1" applyProtection="1">
      <alignment horizontal="center" shrinkToFit="1"/>
      <protection/>
    </xf>
    <xf numFmtId="0" fontId="21" fillId="0" borderId="14" xfId="63" applyNumberFormat="1" applyFont="1" applyBorder="1" applyAlignment="1" applyProtection="1">
      <alignment horizontal="center" shrinkToFit="1"/>
      <protection/>
    </xf>
    <xf numFmtId="0" fontId="21" fillId="0" borderId="109" xfId="63" applyNumberFormat="1" applyFont="1" applyBorder="1" applyAlignment="1" applyProtection="1">
      <alignment horizontal="center" shrinkToFit="1"/>
      <protection/>
    </xf>
    <xf numFmtId="0" fontId="1" fillId="0" borderId="106" xfId="65" applyNumberFormat="1" applyFont="1" applyFill="1" applyBorder="1" applyAlignment="1" applyProtection="1">
      <alignment horizontal="center" vertical="center" shrinkToFit="1"/>
      <protection/>
    </xf>
    <xf numFmtId="0" fontId="1" fillId="0" borderId="23" xfId="65" applyNumberFormat="1" applyFont="1" applyFill="1" applyBorder="1" applyAlignment="1" applyProtection="1">
      <alignment horizontal="center" vertical="center" shrinkToFit="1"/>
      <protection/>
    </xf>
    <xf numFmtId="0" fontId="1" fillId="0" borderId="25" xfId="65" applyNumberFormat="1" applyFont="1" applyFill="1" applyBorder="1" applyAlignment="1" applyProtection="1">
      <alignment horizontal="center" vertical="center" shrinkToFit="1"/>
      <protection/>
    </xf>
    <xf numFmtId="0" fontId="8" fillId="0" borderId="106" xfId="65" applyNumberFormat="1" applyFont="1" applyFill="1" applyBorder="1" applyAlignment="1" applyProtection="1">
      <alignment horizontal="center" vertical="center" shrinkToFit="1"/>
      <protection/>
    </xf>
    <xf numFmtId="0" fontId="8" fillId="0" borderId="110" xfId="65" applyNumberFormat="1" applyFont="1" applyFill="1" applyBorder="1" applyAlignment="1" applyProtection="1">
      <alignment horizontal="center" vertical="center" shrinkToFit="1"/>
      <protection/>
    </xf>
    <xf numFmtId="0" fontId="12" fillId="0" borderId="24" xfId="63" applyNumberFormat="1" applyFont="1" applyBorder="1" applyAlignment="1" applyProtection="1">
      <alignment horizontal="center" vertical="center" shrinkToFit="1"/>
      <protection/>
    </xf>
    <xf numFmtId="0" fontId="8" fillId="0" borderId="77" xfId="65" applyFont="1" applyFill="1" applyBorder="1" applyAlignment="1" applyProtection="1">
      <alignment horizontal="center" vertical="center" shrinkToFit="1"/>
      <protection/>
    </xf>
    <xf numFmtId="0" fontId="12" fillId="0" borderId="18" xfId="64" applyFont="1" applyBorder="1" applyAlignment="1" applyProtection="1">
      <alignment horizontal="center" vertical="center"/>
      <protection/>
    </xf>
    <xf numFmtId="0" fontId="3" fillId="17" borderId="0" xfId="63" applyNumberFormat="1" applyFont="1" applyFill="1" applyBorder="1" applyAlignment="1" applyProtection="1">
      <alignment horizontal="center" vertical="center" shrinkToFit="1"/>
      <protection/>
    </xf>
    <xf numFmtId="0" fontId="22" fillId="0" borderId="90" xfId="63" applyFont="1" applyBorder="1" applyAlignment="1" applyProtection="1">
      <alignment horizontal="center" vertical="center" shrinkToFit="1"/>
      <protection/>
    </xf>
    <xf numFmtId="0" fontId="22" fillId="0" borderId="13" xfId="63" applyFont="1" applyBorder="1" applyAlignment="1" applyProtection="1">
      <alignment horizontal="center" vertical="center" shrinkToFit="1"/>
      <protection/>
    </xf>
    <xf numFmtId="0" fontId="22" fillId="0" borderId="91" xfId="63" applyFont="1" applyBorder="1" applyAlignment="1" applyProtection="1">
      <alignment horizontal="center" vertical="center" shrinkToFit="1"/>
      <protection/>
    </xf>
    <xf numFmtId="0" fontId="22" fillId="0" borderId="92" xfId="63" applyFont="1" applyBorder="1" applyAlignment="1" applyProtection="1">
      <alignment horizontal="center" vertical="center" shrinkToFit="1"/>
      <protection/>
    </xf>
    <xf numFmtId="0" fontId="8" fillId="0" borderId="18" xfId="64" applyFont="1" applyBorder="1" applyAlignment="1" applyProtection="1">
      <alignment horizontal="center" vertical="center" shrinkToFit="1"/>
      <protection/>
    </xf>
    <xf numFmtId="0" fontId="12" fillId="0" borderId="19" xfId="63" applyFont="1" applyBorder="1" applyAlignment="1" applyProtection="1">
      <alignment horizontal="center" vertical="center" shrinkToFit="1"/>
      <protection/>
    </xf>
    <xf numFmtId="0" fontId="0" fillId="0" borderId="82" xfId="0" applyFont="1" applyBorder="1" applyAlignment="1" applyProtection="1">
      <alignment vertical="center"/>
      <protection/>
    </xf>
    <xf numFmtId="0" fontId="1" fillId="0" borderId="77" xfId="65" applyFont="1" applyFill="1" applyBorder="1" applyAlignment="1" applyProtection="1">
      <alignment horizontal="center" vertical="center" shrinkToFit="1"/>
      <protection/>
    </xf>
    <xf numFmtId="0" fontId="1" fillId="0" borderId="18" xfId="65" applyFont="1" applyFill="1" applyBorder="1" applyAlignment="1" applyProtection="1">
      <alignment horizontal="center" vertical="center" shrinkToFit="1"/>
      <protection/>
    </xf>
    <xf numFmtId="0" fontId="1" fillId="0" borderId="81" xfId="65" applyFont="1" applyFill="1" applyBorder="1" applyAlignment="1" applyProtection="1">
      <alignment horizontal="center" vertical="center" shrinkToFit="1"/>
      <protection/>
    </xf>
    <xf numFmtId="0" fontId="8" fillId="0" borderId="79" xfId="65" applyFont="1" applyFill="1" applyBorder="1" applyAlignment="1" applyProtection="1">
      <alignment horizontal="center" vertical="center" shrinkToFit="1"/>
      <protection/>
    </xf>
    <xf numFmtId="0" fontId="8" fillId="0" borderId="0" xfId="63" applyNumberFormat="1" applyFont="1" applyFill="1" applyBorder="1" applyAlignment="1" applyProtection="1">
      <alignment horizontal="center" shrinkToFit="1"/>
      <protection/>
    </xf>
    <xf numFmtId="0" fontId="8" fillId="0" borderId="0" xfId="64" applyNumberFormat="1" applyFont="1" applyBorder="1" applyAlignment="1" applyProtection="1">
      <alignment horizontal="center" shrinkToFit="1"/>
      <protection/>
    </xf>
    <xf numFmtId="0" fontId="12" fillId="0" borderId="23" xfId="64" applyNumberFormat="1" applyFont="1" applyBorder="1" applyAlignment="1" applyProtection="1">
      <alignment horizontal="center" vertical="center"/>
      <protection/>
    </xf>
    <xf numFmtId="0" fontId="8" fillId="0" borderId="106" xfId="63" applyNumberFormat="1" applyFont="1" applyFill="1" applyBorder="1" applyAlignment="1" applyProtection="1">
      <alignment horizontal="center" vertical="center" shrinkToFit="1"/>
      <protection/>
    </xf>
    <xf numFmtId="0" fontId="8" fillId="0" borderId="110" xfId="63" applyNumberFormat="1" applyFont="1" applyFill="1" applyBorder="1" applyAlignment="1" applyProtection="1">
      <alignment horizontal="center" vertical="center" shrinkToFit="1"/>
      <protection/>
    </xf>
    <xf numFmtId="49" fontId="12" fillId="0" borderId="111" xfId="65" applyNumberFormat="1" applyFont="1" applyBorder="1" applyAlignment="1" applyProtection="1">
      <alignment horizontal="center" vertical="center" shrinkToFit="1"/>
      <protection/>
    </xf>
    <xf numFmtId="49" fontId="12" fillId="0" borderId="10" xfId="65" applyNumberFormat="1" applyFont="1" applyBorder="1" applyAlignment="1" applyProtection="1">
      <alignment horizontal="center" vertical="center" shrinkToFit="1"/>
      <protection/>
    </xf>
    <xf numFmtId="49" fontId="12" fillId="0" borderId="112" xfId="65" applyNumberFormat="1" applyFont="1" applyBorder="1" applyAlignment="1" applyProtection="1">
      <alignment horizontal="center" vertical="center" shrinkToFit="1"/>
      <protection/>
    </xf>
    <xf numFmtId="49" fontId="12" fillId="0" borderId="77" xfId="65" applyNumberFormat="1" applyFont="1" applyBorder="1" applyAlignment="1" applyProtection="1">
      <alignment horizontal="center" vertical="center" shrinkToFit="1"/>
      <protection/>
    </xf>
    <xf numFmtId="49" fontId="12" fillId="0" borderId="18" xfId="65" applyNumberFormat="1" applyFont="1" applyBorder="1" applyAlignment="1" applyProtection="1">
      <alignment horizontal="center" vertical="center" shrinkToFit="1"/>
      <protection/>
    </xf>
    <xf numFmtId="49" fontId="12" fillId="0" borderId="81" xfId="65" applyNumberFormat="1" applyFont="1" applyBorder="1" applyAlignment="1" applyProtection="1">
      <alignment horizontal="center" vertical="center" shrinkToFit="1"/>
      <protection/>
    </xf>
    <xf numFmtId="49" fontId="12" fillId="0" borderId="111" xfId="63" applyNumberFormat="1" applyFont="1" applyBorder="1" applyAlignment="1" applyProtection="1">
      <alignment horizontal="center" vertical="center" shrinkToFit="1"/>
      <protection/>
    </xf>
    <xf numFmtId="49" fontId="12" fillId="0" borderId="10" xfId="63" applyNumberFormat="1" applyFont="1" applyBorder="1" applyAlignment="1" applyProtection="1">
      <alignment horizontal="center" vertical="center" shrinkToFit="1"/>
      <protection/>
    </xf>
    <xf numFmtId="49" fontId="12" fillId="0" borderId="112" xfId="63" applyNumberFormat="1" applyFont="1" applyBorder="1" applyAlignment="1" applyProtection="1">
      <alignment horizontal="center" vertical="center" shrinkToFit="1"/>
      <protection/>
    </xf>
    <xf numFmtId="49" fontId="12" fillId="0" borderId="77" xfId="63" applyNumberFormat="1" applyFont="1" applyBorder="1" applyAlignment="1" applyProtection="1">
      <alignment horizontal="center" vertical="center" shrinkToFit="1"/>
      <protection/>
    </xf>
    <xf numFmtId="49" fontId="12" fillId="0" borderId="18" xfId="63" applyNumberFormat="1" applyFont="1" applyBorder="1" applyAlignment="1" applyProtection="1">
      <alignment horizontal="center" vertical="center" shrinkToFit="1"/>
      <protection/>
    </xf>
    <xf numFmtId="49" fontId="12" fillId="0" borderId="81" xfId="63" applyNumberFormat="1" applyFont="1" applyBorder="1" applyAlignment="1" applyProtection="1">
      <alignment horizontal="center" vertical="center" shrinkToFit="1"/>
      <protection/>
    </xf>
    <xf numFmtId="49" fontId="12" fillId="0" borderId="111" xfId="64" applyNumberFormat="1" applyFont="1" applyFill="1" applyBorder="1" applyAlignment="1" applyProtection="1">
      <alignment horizontal="center" vertical="center" shrinkToFit="1"/>
      <protection/>
    </xf>
    <xf numFmtId="49" fontId="12" fillId="0" borderId="10" xfId="64" applyNumberFormat="1" applyFont="1" applyFill="1" applyBorder="1" applyAlignment="1" applyProtection="1">
      <alignment horizontal="center" vertical="center" shrinkToFit="1"/>
      <protection/>
    </xf>
    <xf numFmtId="49" fontId="12" fillId="0" borderId="77" xfId="64" applyNumberFormat="1" applyFont="1" applyFill="1" applyBorder="1" applyAlignment="1" applyProtection="1">
      <alignment horizontal="center" vertical="center" shrinkToFit="1"/>
      <protection/>
    </xf>
    <xf numFmtId="49" fontId="12" fillId="0" borderId="18" xfId="64" applyNumberFormat="1" applyFont="1" applyFill="1" applyBorder="1" applyAlignment="1" applyProtection="1">
      <alignment horizontal="center" vertical="center" shrinkToFit="1"/>
      <protection/>
    </xf>
    <xf numFmtId="49" fontId="12" fillId="0" borderId="113" xfId="64" applyNumberFormat="1" applyFont="1" applyFill="1" applyBorder="1" applyAlignment="1" applyProtection="1">
      <alignment horizontal="center" vertical="center" shrinkToFit="1"/>
      <protection/>
    </xf>
    <xf numFmtId="49" fontId="12" fillId="0" borderId="89" xfId="64" applyNumberFormat="1" applyFont="1" applyFill="1" applyBorder="1" applyAlignment="1" applyProtection="1">
      <alignment horizontal="center" vertical="center" shrinkToFit="1"/>
      <protection/>
    </xf>
    <xf numFmtId="0" fontId="12" fillId="0" borderId="0" xfId="64" applyNumberFormat="1" applyFont="1" applyBorder="1" applyAlignment="1" applyProtection="1">
      <alignment horizontal="center" shrinkToFit="1"/>
      <protection/>
    </xf>
    <xf numFmtId="49" fontId="4" fillId="0" borderId="0" xfId="61" applyNumberFormat="1" applyFont="1" applyFill="1" applyBorder="1" applyAlignment="1" applyProtection="1">
      <alignment horizontal="center" shrinkToFit="1"/>
      <protection/>
    </xf>
    <xf numFmtId="0" fontId="4" fillId="0" borderId="0" xfId="61" applyNumberFormat="1" applyFont="1" applyFill="1" applyBorder="1" applyAlignment="1" applyProtection="1">
      <alignment horizontal="center" shrinkToFit="1"/>
      <protection/>
    </xf>
    <xf numFmtId="49" fontId="4" fillId="0" borderId="0" xfId="61" applyNumberFormat="1" applyFont="1" applyBorder="1" applyAlignment="1" applyProtection="1">
      <alignment horizontal="center" vertical="center" shrinkToFit="1"/>
      <protection/>
    </xf>
    <xf numFmtId="0" fontId="4" fillId="0" borderId="0" xfId="61" applyNumberFormat="1" applyFont="1" applyBorder="1" applyAlignment="1" applyProtection="1">
      <alignment horizontal="center" vertical="center" shrinkToFit="1"/>
      <protection/>
    </xf>
    <xf numFmtId="0" fontId="4" fillId="0" borderId="16" xfId="61" applyNumberFormat="1" applyFont="1" applyBorder="1" applyAlignment="1" applyProtection="1">
      <alignment horizontal="center" vertical="center" shrinkToFit="1"/>
      <protection/>
    </xf>
    <xf numFmtId="49" fontId="7" fillId="0" borderId="0" xfId="61" applyNumberFormat="1" applyFont="1" applyBorder="1" applyAlignment="1" applyProtection="1">
      <alignment horizontal="center" vertical="center" shrinkToFit="1"/>
      <protection/>
    </xf>
    <xf numFmtId="49" fontId="7" fillId="0" borderId="16" xfId="61" applyNumberFormat="1" applyFont="1" applyBorder="1" applyAlignment="1" applyProtection="1">
      <alignment horizontal="center" vertical="center" shrinkToFit="1"/>
      <protection/>
    </xf>
    <xf numFmtId="0" fontId="4" fillId="0" borderId="102" xfId="61" applyNumberFormat="1" applyFont="1" applyFill="1" applyBorder="1" applyAlignment="1" applyProtection="1">
      <alignment horizontal="center" vertical="center" wrapText="1" shrinkToFit="1"/>
      <protection/>
    </xf>
    <xf numFmtId="0" fontId="4" fillId="0" borderId="0" xfId="61" applyNumberFormat="1" applyFont="1" applyFill="1" applyBorder="1" applyAlignment="1" applyProtection="1">
      <alignment horizontal="center" vertical="center" wrapText="1" shrinkToFit="1"/>
      <protection/>
    </xf>
    <xf numFmtId="0" fontId="4" fillId="0" borderId="114" xfId="61" applyNumberFormat="1" applyFont="1" applyFill="1" applyBorder="1" applyAlignment="1" applyProtection="1">
      <alignment horizontal="center" vertical="center" wrapText="1" shrinkToFit="1"/>
      <protection/>
    </xf>
    <xf numFmtId="0" fontId="4" fillId="0" borderId="16" xfId="61" applyNumberFormat="1" applyFont="1" applyFill="1" applyBorder="1" applyAlignment="1" applyProtection="1">
      <alignment horizontal="center" vertical="center" wrapText="1" shrinkToFit="1"/>
      <protection/>
    </xf>
    <xf numFmtId="49" fontId="4" fillId="0" borderId="0" xfId="62" applyNumberFormat="1" applyFont="1" applyFill="1" applyBorder="1" applyAlignment="1" applyProtection="1">
      <alignment horizontal="center" shrinkToFit="1"/>
      <protection/>
    </xf>
    <xf numFmtId="0" fontId="4" fillId="0" borderId="0" xfId="62" applyNumberFormat="1" applyFont="1" applyFill="1" applyBorder="1" applyAlignment="1" applyProtection="1">
      <alignment horizontal="center" shrinkToFit="1"/>
      <protection/>
    </xf>
    <xf numFmtId="0" fontId="4" fillId="0" borderId="11" xfId="62" applyNumberFormat="1" applyFont="1" applyFill="1" applyBorder="1" applyAlignment="1" applyProtection="1">
      <alignment horizontal="center" shrinkToFit="1"/>
      <protection/>
    </xf>
    <xf numFmtId="49" fontId="8" fillId="0" borderId="114" xfId="62" applyNumberFormat="1" applyFont="1" applyFill="1" applyBorder="1" applyAlignment="1" applyProtection="1">
      <alignment horizontal="left" vertical="center" shrinkToFit="1"/>
      <protection/>
    </xf>
    <xf numFmtId="49" fontId="8" fillId="0" borderId="16" xfId="62" applyNumberFormat="1" applyFont="1" applyFill="1" applyBorder="1" applyAlignment="1" applyProtection="1">
      <alignment horizontal="left" vertical="center" shrinkToFit="1"/>
      <protection/>
    </xf>
    <xf numFmtId="49" fontId="11" fillId="0" borderId="16" xfId="61" applyNumberFormat="1" applyFont="1" applyBorder="1" applyAlignment="1" applyProtection="1">
      <alignment horizontal="left" vertical="center"/>
      <protection/>
    </xf>
    <xf numFmtId="49" fontId="7" fillId="0" borderId="16" xfId="64" applyNumberFormat="1" applyFont="1" applyBorder="1" applyAlignment="1" applyProtection="1">
      <alignment horizontal="center" vertical="center" shrinkToFit="1"/>
      <protection/>
    </xf>
    <xf numFmtId="0" fontId="4" fillId="0" borderId="16" xfId="62" applyNumberFormat="1" applyFont="1" applyFill="1" applyBorder="1" applyAlignment="1" applyProtection="1">
      <alignment horizontal="center" shrinkToFit="1"/>
      <protection/>
    </xf>
    <xf numFmtId="0" fontId="4" fillId="0" borderId="12" xfId="62" applyNumberFormat="1" applyFont="1" applyFill="1" applyBorder="1" applyAlignment="1" applyProtection="1">
      <alignment horizontal="center" shrinkToFit="1"/>
      <protection/>
    </xf>
    <xf numFmtId="49" fontId="7" fillId="0" borderId="0" xfId="62" applyNumberFormat="1" applyFont="1" applyBorder="1" applyAlignment="1" applyProtection="1">
      <alignment horizontal="center" vertical="center" shrinkToFit="1"/>
      <protection/>
    </xf>
    <xf numFmtId="180" fontId="8" fillId="0" borderId="52" xfId="61" applyNumberFormat="1" applyFont="1" applyFill="1" applyBorder="1" applyAlignment="1" applyProtection="1">
      <alignment horizontal="center" vertical="center" textRotation="255" shrinkToFit="1"/>
      <protection/>
    </xf>
    <xf numFmtId="180" fontId="8" fillId="0" borderId="115" xfId="61" applyNumberFormat="1" applyFont="1" applyFill="1" applyBorder="1" applyAlignment="1" applyProtection="1">
      <alignment horizontal="center" vertical="center" textRotation="255" shrinkToFit="1"/>
      <protection/>
    </xf>
    <xf numFmtId="49" fontId="7" fillId="0" borderId="111" xfId="62" applyNumberFormat="1" applyFont="1" applyFill="1" applyBorder="1" applyAlignment="1" applyProtection="1">
      <alignment horizontal="center" vertical="center" shrinkToFit="1"/>
      <protection/>
    </xf>
    <xf numFmtId="49" fontId="7" fillId="0" borderId="10" xfId="62" applyNumberFormat="1" applyFont="1" applyFill="1" applyBorder="1" applyAlignment="1" applyProtection="1">
      <alignment horizontal="center" vertical="center" shrinkToFit="1"/>
      <protection/>
    </xf>
    <xf numFmtId="49" fontId="7" fillId="0" borderId="102" xfId="62" applyNumberFormat="1" applyFont="1" applyFill="1" applyBorder="1" applyAlignment="1" applyProtection="1">
      <alignment horizontal="center" vertical="center" shrinkToFit="1"/>
      <protection/>
    </xf>
    <xf numFmtId="49" fontId="7" fillId="0" borderId="0" xfId="62" applyNumberFormat="1" applyFont="1" applyFill="1" applyBorder="1" applyAlignment="1" applyProtection="1">
      <alignment horizontal="center" vertical="center" shrinkToFit="1"/>
      <protection/>
    </xf>
    <xf numFmtId="49" fontId="4" fillId="0" borderId="0" xfId="62" applyNumberFormat="1" applyFont="1" applyFill="1" applyBorder="1" applyAlignment="1" applyProtection="1">
      <alignment horizontal="center" vertical="center" shrinkToFit="1"/>
      <protection/>
    </xf>
    <xf numFmtId="0" fontId="4" fillId="0" borderId="0" xfId="62" applyNumberFormat="1" applyFont="1" applyFill="1" applyBorder="1" applyAlignment="1" applyProtection="1">
      <alignment horizontal="center" vertical="center" shrinkToFit="1"/>
      <protection/>
    </xf>
    <xf numFmtId="0" fontId="4" fillId="0" borderId="16" xfId="62" applyNumberFormat="1" applyFont="1" applyFill="1" applyBorder="1" applyAlignment="1" applyProtection="1">
      <alignment horizontal="center" vertical="center" shrinkToFit="1"/>
      <protection/>
    </xf>
    <xf numFmtId="49" fontId="4" fillId="0" borderId="10" xfId="61" applyNumberFormat="1" applyFont="1" applyBorder="1" applyAlignment="1" applyProtection="1">
      <alignment horizontal="center" vertical="center" shrinkToFit="1"/>
      <protection/>
    </xf>
    <xf numFmtId="0" fontId="4" fillId="0" borderId="10" xfId="61" applyNumberFormat="1" applyFont="1" applyBorder="1" applyAlignment="1" applyProtection="1">
      <alignment horizontal="center" vertical="center" shrinkToFit="1"/>
      <protection/>
    </xf>
    <xf numFmtId="49" fontId="8" fillId="0" borderId="0" xfId="64" applyNumberFormat="1" applyFont="1" applyBorder="1" applyAlignment="1" applyProtection="1">
      <alignment horizontal="center" vertical="center" shrinkToFit="1"/>
      <protection/>
    </xf>
    <xf numFmtId="49" fontId="4" fillId="0" borderId="1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horizontal="center" vertical="center" shrinkToFit="1"/>
      <protection/>
    </xf>
    <xf numFmtId="0" fontId="15" fillId="0" borderId="16" xfId="0" applyFont="1" applyBorder="1" applyAlignment="1" applyProtection="1">
      <alignment horizontal="left" vertical="center"/>
      <protection/>
    </xf>
    <xf numFmtId="180" fontId="2" fillId="0" borderId="111" xfId="61" applyNumberFormat="1" applyFont="1" applyFill="1" applyBorder="1" applyAlignment="1" applyProtection="1">
      <alignment horizontal="left" vertical="center" shrinkToFit="1"/>
      <protection/>
    </xf>
    <xf numFmtId="180" fontId="2" fillId="0" borderId="10" xfId="61" applyNumberFormat="1" applyFont="1" applyFill="1" applyBorder="1" applyAlignment="1" applyProtection="1">
      <alignment horizontal="left" vertical="center" shrinkToFit="1"/>
      <protection/>
    </xf>
    <xf numFmtId="49" fontId="8" fillId="0" borderId="16" xfId="63" applyNumberFormat="1" applyFont="1" applyBorder="1" applyAlignment="1" applyProtection="1">
      <alignment horizontal="left" vertical="center" shrinkToFit="1"/>
      <protection/>
    </xf>
    <xf numFmtId="49" fontId="7" fillId="0" borderId="52" xfId="62" applyNumberFormat="1" applyFont="1" applyBorder="1" applyAlignment="1" applyProtection="1">
      <alignment horizontal="center" vertical="center" textRotation="255" shrinkToFit="1"/>
      <protection/>
    </xf>
    <xf numFmtId="49" fontId="7" fillId="0" borderId="115" xfId="62" applyNumberFormat="1" applyFont="1" applyBorder="1" applyAlignment="1" applyProtection="1">
      <alignment horizontal="center" vertical="center" textRotation="255" shrinkToFit="1"/>
      <protection/>
    </xf>
    <xf numFmtId="49" fontId="7" fillId="0" borderId="52" xfId="62" applyNumberFormat="1" applyFont="1" applyFill="1" applyBorder="1" applyAlignment="1" applyProtection="1">
      <alignment horizontal="center" vertical="center" textRotation="255" shrinkToFit="1"/>
      <protection/>
    </xf>
    <xf numFmtId="49" fontId="7" fillId="0" borderId="115" xfId="62" applyNumberFormat="1" applyFont="1" applyFill="1" applyBorder="1" applyAlignment="1" applyProtection="1">
      <alignment horizontal="center" vertical="center" textRotation="255" shrinkToFit="1"/>
      <protection/>
    </xf>
    <xf numFmtId="49" fontId="1" fillId="0" borderId="10" xfId="61" applyNumberFormat="1" applyFont="1" applyBorder="1" applyAlignment="1" applyProtection="1">
      <alignment horizontal="center" vertical="center"/>
      <protection/>
    </xf>
    <xf numFmtId="0" fontId="1" fillId="0" borderId="10" xfId="61" applyNumberFormat="1" applyFont="1" applyBorder="1" applyAlignment="1" applyProtection="1">
      <alignment horizontal="center" vertical="center"/>
      <protection/>
    </xf>
    <xf numFmtId="49" fontId="1" fillId="0" borderId="10" xfId="62" applyNumberFormat="1" applyFont="1" applyFill="1" applyBorder="1" applyAlignment="1" applyProtection="1">
      <alignment horizontal="center" vertical="center" shrinkToFit="1"/>
      <protection/>
    </xf>
    <xf numFmtId="0" fontId="1" fillId="0" borderId="10" xfId="62" applyNumberFormat="1" applyFont="1" applyFill="1" applyBorder="1" applyAlignment="1" applyProtection="1">
      <alignment horizontal="center" vertical="center" shrinkToFit="1"/>
      <protection/>
    </xf>
    <xf numFmtId="49" fontId="18" fillId="0" borderId="102" xfId="62" applyNumberFormat="1" applyFont="1" applyFill="1" applyBorder="1" applyAlignment="1" applyProtection="1">
      <alignment horizontal="left" vertical="center" wrapText="1" shrinkToFit="1"/>
      <protection/>
    </xf>
    <xf numFmtId="0" fontId="18" fillId="0" borderId="0" xfId="62" applyNumberFormat="1" applyFont="1" applyFill="1" applyBorder="1" applyAlignment="1" applyProtection="1">
      <alignment horizontal="left" vertical="center" wrapText="1" shrinkToFit="1"/>
      <protection/>
    </xf>
    <xf numFmtId="0" fontId="18" fillId="0" borderId="102" xfId="62" applyNumberFormat="1" applyFont="1" applyFill="1" applyBorder="1" applyAlignment="1" applyProtection="1">
      <alignment horizontal="left" vertical="center" wrapText="1" shrinkToFit="1"/>
      <protection/>
    </xf>
    <xf numFmtId="180" fontId="8" fillId="0" borderId="114" xfId="64" applyNumberFormat="1" applyFont="1" applyFill="1" applyBorder="1" applyAlignment="1" applyProtection="1">
      <alignment horizontal="center" vertical="center" shrinkToFit="1"/>
      <protection/>
    </xf>
    <xf numFmtId="180" fontId="8" fillId="0" borderId="16" xfId="64" applyNumberFormat="1" applyFont="1" applyFill="1" applyBorder="1" applyAlignment="1" applyProtection="1">
      <alignment horizontal="center" vertical="center" shrinkToFit="1"/>
      <protection/>
    </xf>
    <xf numFmtId="49" fontId="7" fillId="0" borderId="114" xfId="62" applyNumberFormat="1" applyFont="1" applyFill="1" applyBorder="1" applyAlignment="1" applyProtection="1">
      <alignment horizontal="center" vertical="center" shrinkToFit="1"/>
      <protection/>
    </xf>
    <xf numFmtId="49" fontId="7" fillId="0" borderId="16" xfId="62" applyNumberFormat="1" applyFont="1" applyFill="1" applyBorder="1" applyAlignment="1" applyProtection="1">
      <alignment horizontal="center" vertical="center" shrinkToFit="1"/>
      <protection/>
    </xf>
    <xf numFmtId="49" fontId="12" fillId="0" borderId="11" xfId="63" applyNumberFormat="1" applyFont="1" applyFill="1" applyBorder="1" applyAlignment="1" applyProtection="1">
      <alignment horizontal="right" vertical="center" shrinkToFit="1"/>
      <protection/>
    </xf>
    <xf numFmtId="0" fontId="19" fillId="0" borderId="116" xfId="64" applyNumberFormat="1" applyFont="1" applyFill="1" applyBorder="1" applyAlignment="1" applyProtection="1">
      <alignment horizontal="left" vertical="center" indent="1" shrinkToFit="1"/>
      <protection/>
    </xf>
    <xf numFmtId="0" fontId="19" fillId="0" borderId="83" xfId="64" applyNumberFormat="1" applyFont="1" applyFill="1" applyBorder="1" applyAlignment="1" applyProtection="1">
      <alignment horizontal="left" vertical="center" indent="1" shrinkToFit="1"/>
      <protection/>
    </xf>
    <xf numFmtId="0" fontId="19" fillId="0" borderId="102" xfId="64" applyNumberFormat="1" applyFont="1" applyFill="1" applyBorder="1" applyAlignment="1" applyProtection="1">
      <alignment horizontal="left" vertical="center" indent="1" shrinkToFit="1"/>
      <protection/>
    </xf>
    <xf numFmtId="0" fontId="19" fillId="0" borderId="0" xfId="64" applyNumberFormat="1" applyFont="1" applyFill="1" applyBorder="1" applyAlignment="1" applyProtection="1">
      <alignment horizontal="left" vertical="center" indent="1" shrinkToFit="1"/>
      <protection/>
    </xf>
    <xf numFmtId="49" fontId="14" fillId="0" borderId="0" xfId="63" applyNumberFormat="1" applyFont="1" applyBorder="1" applyAlignment="1" applyProtection="1">
      <alignment horizontal="center" vertical="center" shrinkToFit="1"/>
      <protection/>
    </xf>
    <xf numFmtId="49" fontId="12" fillId="0" borderId="0" xfId="63" applyNumberFormat="1" applyFont="1" applyBorder="1" applyAlignment="1" applyProtection="1">
      <alignment horizontal="center" vertical="center" shrinkToFit="1"/>
      <protection/>
    </xf>
    <xf numFmtId="0" fontId="1" fillId="0" borderId="83" xfId="64" applyNumberFormat="1" applyFont="1" applyFill="1" applyBorder="1" applyAlignment="1" applyProtection="1">
      <alignment horizontal="left" vertical="center" indent="1" shrinkToFit="1"/>
      <protection/>
    </xf>
    <xf numFmtId="0" fontId="1" fillId="0" borderId="0" xfId="64" applyNumberFormat="1" applyFont="1" applyFill="1" applyBorder="1" applyAlignment="1" applyProtection="1">
      <alignment horizontal="left" vertical="center" indent="1" shrinkToFit="1"/>
      <protection/>
    </xf>
    <xf numFmtId="49" fontId="8" fillId="0" borderId="108" xfId="63" applyNumberFormat="1" applyFont="1" applyBorder="1" applyAlignment="1" applyProtection="1">
      <alignment horizontal="center" vertical="center" shrinkToFit="1"/>
      <protection/>
    </xf>
    <xf numFmtId="49" fontId="8" fillId="0" borderId="14" xfId="63" applyNumberFormat="1" applyFont="1" applyBorder="1" applyAlignment="1" applyProtection="1">
      <alignment horizontal="center" vertical="center" shrinkToFit="1"/>
      <protection/>
    </xf>
    <xf numFmtId="0" fontId="20" fillId="0" borderId="108" xfId="64" applyNumberFormat="1" applyFont="1" applyFill="1" applyBorder="1" applyAlignment="1" applyProtection="1">
      <alignment horizontal="left" vertical="center" indent="1" shrinkToFit="1"/>
      <protection/>
    </xf>
    <xf numFmtId="0" fontId="20" fillId="0" borderId="14" xfId="64" applyNumberFormat="1" applyFont="1" applyFill="1" applyBorder="1" applyAlignment="1" applyProtection="1">
      <alignment horizontal="left" vertical="center" indent="1" shrinkToFit="1"/>
      <protection/>
    </xf>
    <xf numFmtId="49" fontId="19" fillId="0" borderId="117" xfId="63" applyNumberFormat="1" applyFont="1" applyFill="1" applyBorder="1" applyAlignment="1" applyProtection="1">
      <alignment horizontal="center" vertical="center" shrinkToFit="1"/>
      <protection/>
    </xf>
    <xf numFmtId="49" fontId="19" fillId="0" borderId="80" xfId="63" applyNumberFormat="1" applyFont="1" applyFill="1" applyBorder="1" applyAlignment="1" applyProtection="1">
      <alignment horizontal="center" vertical="center" shrinkToFit="1"/>
      <protection/>
    </xf>
    <xf numFmtId="49" fontId="19" fillId="0" borderId="51" xfId="63" applyNumberFormat="1" applyFont="1" applyFill="1" applyBorder="1" applyAlignment="1" applyProtection="1">
      <alignment horizontal="center" vertical="center" shrinkToFit="1"/>
      <protection/>
    </xf>
    <xf numFmtId="49" fontId="19" fillId="0" borderId="107" xfId="63" applyNumberFormat="1" applyFont="1" applyFill="1" applyBorder="1" applyAlignment="1" applyProtection="1">
      <alignment horizontal="center" vertical="center" shrinkToFit="1"/>
      <protection/>
    </xf>
    <xf numFmtId="49" fontId="19" fillId="0" borderId="118" xfId="63" applyNumberFormat="1" applyFont="1" applyFill="1" applyBorder="1" applyAlignment="1" applyProtection="1">
      <alignment horizontal="center" vertical="center" shrinkToFit="1"/>
      <protection/>
    </xf>
    <xf numFmtId="49" fontId="19" fillId="0" borderId="119" xfId="63" applyNumberFormat="1" applyFont="1" applyFill="1" applyBorder="1" applyAlignment="1" applyProtection="1">
      <alignment horizontal="center" vertical="center" shrinkToFit="1"/>
      <protection/>
    </xf>
    <xf numFmtId="49" fontId="19" fillId="0" borderId="20" xfId="63" applyNumberFormat="1" applyFont="1" applyFill="1" applyBorder="1" applyAlignment="1" applyProtection="1">
      <alignment horizontal="center" vertical="center" shrinkToFit="1"/>
      <protection/>
    </xf>
    <xf numFmtId="49" fontId="19" fillId="0" borderId="0" xfId="63" applyNumberFormat="1" applyFont="1" applyFill="1" applyBorder="1" applyAlignment="1" applyProtection="1">
      <alignment horizontal="center" vertical="center" shrinkToFit="1"/>
      <protection/>
    </xf>
    <xf numFmtId="49" fontId="19" fillId="0" borderId="16" xfId="63" applyNumberFormat="1" applyFont="1" applyFill="1" applyBorder="1" applyAlignment="1" applyProtection="1">
      <alignment horizontal="center" vertical="center" shrinkToFit="1"/>
      <protection/>
    </xf>
    <xf numFmtId="49" fontId="9" fillId="0" borderId="78" xfId="63" applyNumberFormat="1" applyFont="1" applyFill="1" applyBorder="1" applyAlignment="1" applyProtection="1">
      <alignment horizontal="center" vertical="center" shrinkToFit="1"/>
      <protection/>
    </xf>
    <xf numFmtId="49" fontId="9" fillId="0" borderId="80" xfId="63" applyNumberFormat="1" applyFont="1" applyFill="1" applyBorder="1" applyAlignment="1" applyProtection="1">
      <alignment horizontal="center" vertical="center" shrinkToFit="1"/>
      <protection/>
    </xf>
    <xf numFmtId="49" fontId="9" fillId="0" borderId="102" xfId="63" applyNumberFormat="1" applyFont="1" applyFill="1" applyBorder="1" applyAlignment="1" applyProtection="1">
      <alignment horizontal="center" vertical="center" shrinkToFit="1"/>
      <protection/>
    </xf>
    <xf numFmtId="49" fontId="9" fillId="0" borderId="107" xfId="63" applyNumberFormat="1" applyFont="1" applyFill="1" applyBorder="1" applyAlignment="1" applyProtection="1">
      <alignment horizontal="center" vertical="center" shrinkToFit="1"/>
      <protection/>
    </xf>
    <xf numFmtId="49" fontId="9" fillId="0" borderId="114" xfId="63" applyNumberFormat="1" applyFont="1" applyFill="1" applyBorder="1" applyAlignment="1" applyProtection="1">
      <alignment horizontal="center" vertical="center" shrinkToFit="1"/>
      <protection/>
    </xf>
    <xf numFmtId="49" fontId="9" fillId="0" borderId="119" xfId="63" applyNumberFormat="1" applyFont="1" applyFill="1" applyBorder="1" applyAlignment="1" applyProtection="1">
      <alignment horizontal="center" vertical="center" shrinkToFit="1"/>
      <protection/>
    </xf>
    <xf numFmtId="0" fontId="19" fillId="0" borderId="120" xfId="63" applyNumberFormat="1" applyFont="1" applyFill="1" applyBorder="1" applyAlignment="1" applyProtection="1">
      <alignment horizontal="center" vertical="center" shrinkToFit="1"/>
      <protection/>
    </xf>
    <xf numFmtId="0" fontId="19" fillId="0" borderId="121" xfId="63" applyNumberFormat="1" applyFont="1" applyFill="1" applyBorder="1" applyAlignment="1" applyProtection="1">
      <alignment horizontal="center" vertical="center" shrinkToFit="1"/>
      <protection/>
    </xf>
    <xf numFmtId="0" fontId="19" fillId="0" borderId="122" xfId="63" applyNumberFormat="1" applyFont="1" applyFill="1" applyBorder="1" applyAlignment="1" applyProtection="1">
      <alignment horizontal="center" vertical="center" shrinkToFit="1"/>
      <protection/>
    </xf>
    <xf numFmtId="0" fontId="19" fillId="0" borderId="123" xfId="63" applyNumberFormat="1" applyFont="1" applyFill="1" applyBorder="1" applyAlignment="1" applyProtection="1">
      <alignment horizontal="center" vertical="center" shrinkToFit="1"/>
      <protection/>
    </xf>
    <xf numFmtId="0" fontId="19" fillId="0" borderId="124" xfId="63" applyNumberFormat="1" applyFont="1" applyFill="1" applyBorder="1" applyAlignment="1" applyProtection="1">
      <alignment horizontal="center" vertical="center" shrinkToFit="1"/>
      <protection/>
    </xf>
    <xf numFmtId="0" fontId="19" fillId="0" borderId="125" xfId="63" applyNumberFormat="1" applyFont="1" applyFill="1" applyBorder="1" applyAlignment="1" applyProtection="1">
      <alignment horizontal="center" vertical="center" shrinkToFit="1"/>
      <protection/>
    </xf>
    <xf numFmtId="0" fontId="19" fillId="0" borderId="126" xfId="63" applyNumberFormat="1" applyFont="1" applyFill="1" applyBorder="1" applyAlignment="1" applyProtection="1">
      <alignment horizontal="center" vertical="center" shrinkToFit="1"/>
      <protection/>
    </xf>
    <xf numFmtId="0" fontId="19" fillId="0" borderId="127" xfId="63" applyNumberFormat="1" applyFont="1" applyFill="1" applyBorder="1" applyAlignment="1" applyProtection="1">
      <alignment horizontal="center" vertical="center" shrinkToFit="1"/>
      <protection/>
    </xf>
    <xf numFmtId="0" fontId="19" fillId="0" borderId="128" xfId="63" applyNumberFormat="1" applyFont="1" applyFill="1" applyBorder="1" applyAlignment="1" applyProtection="1">
      <alignment horizontal="center" vertical="center" shrinkToFit="1"/>
      <protection/>
    </xf>
    <xf numFmtId="0" fontId="19" fillId="0" borderId="129" xfId="63" applyNumberFormat="1" applyFont="1" applyFill="1" applyBorder="1" applyAlignment="1" applyProtection="1">
      <alignment horizontal="center" vertical="center" shrinkToFit="1"/>
      <protection/>
    </xf>
    <xf numFmtId="49" fontId="7" fillId="0" borderId="116" xfId="63" applyNumberFormat="1" applyFont="1" applyBorder="1" applyAlignment="1" applyProtection="1">
      <alignment horizontal="center" vertical="center" wrapText="1" shrinkToFit="1"/>
      <protection/>
    </xf>
    <xf numFmtId="49" fontId="7" fillId="0" borderId="83" xfId="63" applyNumberFormat="1" applyFont="1" applyBorder="1" applyAlignment="1" applyProtection="1">
      <alignment horizontal="center" vertical="center" wrapText="1" shrinkToFit="1"/>
      <protection/>
    </xf>
    <xf numFmtId="49" fontId="7" fillId="0" borderId="102" xfId="63" applyNumberFormat="1" applyFont="1" applyBorder="1" applyAlignment="1" applyProtection="1">
      <alignment horizontal="center" vertical="center" wrapText="1" shrinkToFit="1"/>
      <protection/>
    </xf>
    <xf numFmtId="49" fontId="7" fillId="0" borderId="0" xfId="63" applyNumberFormat="1" applyFont="1" applyBorder="1" applyAlignment="1" applyProtection="1">
      <alignment horizontal="center" vertical="center" wrapText="1" shrinkToFit="1"/>
      <protection/>
    </xf>
    <xf numFmtId="49" fontId="7" fillId="0" borderId="114" xfId="63" applyNumberFormat="1" applyFont="1" applyBorder="1" applyAlignment="1" applyProtection="1">
      <alignment horizontal="center" vertical="center" wrapText="1" shrinkToFit="1"/>
      <protection/>
    </xf>
    <xf numFmtId="49" fontId="7" fillId="0" borderId="16" xfId="63" applyNumberFormat="1" applyFont="1" applyBorder="1" applyAlignment="1" applyProtection="1">
      <alignment horizontal="center" vertical="center" wrapText="1" shrinkToFit="1"/>
      <protection/>
    </xf>
    <xf numFmtId="49" fontId="1" fillId="0" borderId="0" xfId="64" applyNumberFormat="1" applyFont="1" applyBorder="1" applyAlignment="1" applyProtection="1">
      <alignment horizontal="center" vertical="center" shrinkToFit="1"/>
      <protection/>
    </xf>
    <xf numFmtId="49" fontId="10" fillId="0" borderId="0" xfId="64" applyNumberFormat="1" applyFont="1" applyBorder="1" applyAlignment="1" applyProtection="1">
      <alignment horizontal="center" vertical="center" shrinkToFit="1"/>
      <protection/>
    </xf>
    <xf numFmtId="49" fontId="3" fillId="0" borderId="0" xfId="63" applyNumberFormat="1" applyFont="1" applyBorder="1" applyAlignment="1" applyProtection="1">
      <alignment horizontal="center" vertical="center" shrinkToFit="1"/>
      <protection/>
    </xf>
    <xf numFmtId="49" fontId="6" fillId="0" borderId="0" xfId="63" applyNumberFormat="1" applyFont="1" applyFill="1" applyAlignment="1" applyProtection="1">
      <alignment horizontal="center" vertical="center"/>
      <protection/>
    </xf>
    <xf numFmtId="49" fontId="19" fillId="0" borderId="0" xfId="64" applyNumberFormat="1" applyFont="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6" xfId="63" applyNumberFormat="1" applyFont="1" applyBorder="1" applyAlignment="1" applyProtection="1">
      <alignment horizontal="center" vertical="center"/>
      <protection/>
    </xf>
    <xf numFmtId="49" fontId="3" fillId="0" borderId="13" xfId="63" applyNumberFormat="1" applyFont="1" applyFill="1" applyBorder="1" applyAlignment="1" applyProtection="1">
      <alignment horizontal="center"/>
      <protection/>
    </xf>
    <xf numFmtId="49" fontId="3" fillId="0" borderId="130" xfId="63" applyNumberFormat="1" applyFont="1" applyBorder="1" applyAlignment="1" applyProtection="1">
      <alignment horizontal="center" vertical="center" shrinkToFit="1"/>
      <protection/>
    </xf>
    <xf numFmtId="49" fontId="3" fillId="0" borderId="131" xfId="63" applyNumberFormat="1" applyFont="1" applyBorder="1" applyAlignment="1" applyProtection="1">
      <alignment horizontal="center" vertical="center" shrinkToFit="1"/>
      <protection/>
    </xf>
    <xf numFmtId="49" fontId="3" fillId="0" borderId="132" xfId="63" applyNumberFormat="1" applyFont="1" applyBorder="1" applyAlignment="1" applyProtection="1">
      <alignment horizontal="center" vertical="center" shrinkToFit="1"/>
      <protection/>
    </xf>
    <xf numFmtId="49" fontId="8" fillId="0" borderId="133" xfId="63" applyNumberFormat="1" applyFont="1" applyBorder="1" applyAlignment="1" applyProtection="1">
      <alignment horizontal="center" vertical="center" wrapText="1" shrinkToFit="1"/>
      <protection/>
    </xf>
    <xf numFmtId="49" fontId="8" fillId="0" borderId="10" xfId="63" applyNumberFormat="1" applyFont="1" applyBorder="1" applyAlignment="1" applyProtection="1">
      <alignment horizontal="center" vertical="center" wrapText="1" shrinkToFit="1"/>
      <protection/>
    </xf>
    <xf numFmtId="49" fontId="8" fillId="0" borderId="134" xfId="63" applyNumberFormat="1" applyFont="1" applyBorder="1" applyAlignment="1" applyProtection="1">
      <alignment horizontal="center" vertical="center" wrapText="1" shrinkToFit="1"/>
      <protection/>
    </xf>
    <xf numFmtId="49" fontId="8" fillId="0" borderId="18" xfId="63" applyNumberFormat="1" applyFont="1" applyBorder="1" applyAlignment="1" applyProtection="1">
      <alignment horizontal="center" vertical="center" wrapText="1" shrinkToFit="1"/>
      <protection/>
    </xf>
    <xf numFmtId="0" fontId="7" fillId="0" borderId="135" xfId="63" applyNumberFormat="1" applyFont="1" applyFill="1" applyBorder="1" applyAlignment="1" applyProtection="1">
      <alignment horizontal="center" vertical="center" shrinkToFit="1"/>
      <protection/>
    </xf>
    <xf numFmtId="0" fontId="7" fillId="0" borderId="23" xfId="63" applyNumberFormat="1" applyFont="1" applyFill="1" applyBorder="1" applyAlignment="1" applyProtection="1">
      <alignment horizontal="center" vertical="center" shrinkToFit="1"/>
      <protection/>
    </xf>
    <xf numFmtId="0" fontId="7" fillId="0" borderId="136" xfId="63" applyNumberFormat="1" applyFont="1" applyFill="1" applyBorder="1" applyAlignment="1" applyProtection="1">
      <alignment horizontal="center" vertical="center" shrinkToFit="1"/>
      <protection/>
    </xf>
    <xf numFmtId="0" fontId="7" fillId="0" borderId="13" xfId="63" applyNumberFormat="1" applyFont="1" applyFill="1" applyBorder="1" applyAlignment="1" applyProtection="1">
      <alignment horizontal="center" vertical="center" shrinkToFit="1"/>
      <protection/>
    </xf>
    <xf numFmtId="49" fontId="14" fillId="0" borderId="137" xfId="63" applyNumberFormat="1" applyFont="1" applyBorder="1" applyAlignment="1" applyProtection="1">
      <alignment horizontal="center" vertical="center" shrinkToFit="1"/>
      <protection/>
    </xf>
    <xf numFmtId="49" fontId="14" fillId="0" borderId="138" xfId="63" applyNumberFormat="1" applyFont="1" applyBorder="1" applyAlignment="1" applyProtection="1">
      <alignment horizontal="center" vertical="center" shrinkToFit="1"/>
      <protection/>
    </xf>
    <xf numFmtId="49" fontId="12" fillId="0" borderId="139" xfId="63" applyNumberFormat="1" applyFont="1" applyBorder="1" applyAlignment="1" applyProtection="1">
      <alignment horizontal="center" vertical="center" shrinkToFit="1"/>
      <protection/>
    </xf>
    <xf numFmtId="49" fontId="12" fillId="0" borderId="140" xfId="63" applyNumberFormat="1" applyFont="1" applyBorder="1" applyAlignment="1" applyProtection="1">
      <alignment horizontal="center" vertical="center" shrinkToFit="1"/>
      <protection/>
    </xf>
    <xf numFmtId="49" fontId="12" fillId="0" borderId="141" xfId="63" applyNumberFormat="1" applyFont="1" applyBorder="1" applyAlignment="1" applyProtection="1">
      <alignment horizontal="center" vertical="center" shrinkToFit="1"/>
      <protection/>
    </xf>
    <xf numFmtId="49" fontId="14" fillId="0" borderId="142" xfId="63" applyNumberFormat="1" applyFont="1" applyBorder="1" applyAlignment="1" applyProtection="1">
      <alignment horizontal="center" vertical="center" shrinkToFit="1"/>
      <protection/>
    </xf>
    <xf numFmtId="49" fontId="14" fillId="0" borderId="143" xfId="63" applyNumberFormat="1" applyFont="1" applyBorder="1" applyAlignment="1" applyProtection="1">
      <alignment horizontal="center" vertical="center" shrinkToFit="1"/>
      <protection/>
    </xf>
    <xf numFmtId="49" fontId="2" fillId="0" borderId="144" xfId="63" applyNumberFormat="1" applyFont="1" applyBorder="1" applyAlignment="1" applyProtection="1">
      <alignment horizontal="center" vertical="center" shrinkToFit="1"/>
      <protection/>
    </xf>
    <xf numFmtId="49" fontId="2" fillId="0" borderId="145" xfId="63" applyNumberFormat="1" applyFont="1" applyBorder="1" applyAlignment="1" applyProtection="1">
      <alignment horizontal="center" vertical="center" shrinkToFit="1"/>
      <protection/>
    </xf>
    <xf numFmtId="49" fontId="2" fillId="0" borderId="146" xfId="63" applyNumberFormat="1" applyFont="1" applyBorder="1" applyAlignment="1" applyProtection="1">
      <alignment horizontal="center" vertical="center" shrinkToFit="1"/>
      <protection/>
    </xf>
    <xf numFmtId="49" fontId="2" fillId="0" borderId="147" xfId="63" applyNumberFormat="1" applyFont="1" applyBorder="1" applyAlignment="1" applyProtection="1">
      <alignment horizontal="center" vertical="center" shrinkToFit="1"/>
      <protection/>
    </xf>
    <xf numFmtId="49" fontId="8" fillId="0" borderId="23" xfId="63" applyNumberFormat="1" applyFont="1" applyBorder="1" applyAlignment="1" applyProtection="1">
      <alignment horizontal="center" vertical="center" shrinkToFit="1"/>
      <protection/>
    </xf>
    <xf numFmtId="49" fontId="8" fillId="0" borderId="148" xfId="63" applyNumberFormat="1" applyFont="1" applyBorder="1" applyAlignment="1" applyProtection="1">
      <alignment horizontal="center" vertical="center" shrinkToFit="1"/>
      <protection/>
    </xf>
    <xf numFmtId="49" fontId="8" fillId="0" borderId="146" xfId="63" applyNumberFormat="1" applyFont="1" applyBorder="1" applyAlignment="1" applyProtection="1">
      <alignment horizontal="center" vertical="center" shrinkToFit="1"/>
      <protection/>
    </xf>
    <xf numFmtId="49" fontId="8" fillId="0" borderId="145" xfId="63" applyNumberFormat="1" applyFont="1" applyBorder="1" applyAlignment="1" applyProtection="1">
      <alignment horizontal="center" vertical="center" shrinkToFit="1"/>
      <protection/>
    </xf>
    <xf numFmtId="49" fontId="8" fillId="0" borderId="147" xfId="63" applyNumberFormat="1" applyFont="1" applyBorder="1" applyAlignment="1" applyProtection="1">
      <alignment horizontal="center" vertical="center" shrinkToFit="1"/>
      <protection/>
    </xf>
    <xf numFmtId="0" fontId="19" fillId="0" borderId="149" xfId="63" applyNumberFormat="1" applyFont="1" applyFill="1" applyBorder="1" applyAlignment="1" applyProtection="1">
      <alignment horizontal="center" vertical="center" shrinkToFit="1"/>
      <protection/>
    </xf>
    <xf numFmtId="0" fontId="19" fillId="0" borderId="121" xfId="63" applyNumberFormat="1" applyFont="1" applyFill="1" applyBorder="1" applyAlignment="1" applyProtection="1">
      <alignment horizontal="center" vertical="center" shrinkToFit="1"/>
      <protection/>
    </xf>
    <xf numFmtId="0" fontId="19" fillId="0" borderId="150" xfId="63" applyNumberFormat="1" applyFont="1" applyFill="1" applyBorder="1" applyAlignment="1" applyProtection="1">
      <alignment horizontal="center" vertical="center" shrinkToFit="1"/>
      <protection/>
    </xf>
    <xf numFmtId="0" fontId="19" fillId="0" borderId="123" xfId="63" applyNumberFormat="1" applyFont="1" applyFill="1" applyBorder="1" applyAlignment="1" applyProtection="1">
      <alignment horizontal="center" vertical="center" shrinkToFit="1"/>
      <protection/>
    </xf>
    <xf numFmtId="49" fontId="8" fillId="0" borderId="114" xfId="63" applyNumberFormat="1" applyFont="1" applyBorder="1" applyAlignment="1" applyProtection="1">
      <alignment horizontal="left" vertical="center" shrinkToFit="1"/>
      <protection/>
    </xf>
    <xf numFmtId="49" fontId="8" fillId="0" borderId="111" xfId="63" applyNumberFormat="1" applyFont="1" applyBorder="1" applyAlignment="1" applyProtection="1">
      <alignment horizontal="center" vertical="center" wrapText="1" shrinkToFit="1"/>
      <protection/>
    </xf>
    <xf numFmtId="49" fontId="8" fillId="0" borderId="112" xfId="63" applyNumberFormat="1" applyFont="1" applyBorder="1" applyAlignment="1" applyProtection="1">
      <alignment horizontal="center" vertical="center" wrapText="1" shrinkToFit="1"/>
      <protection/>
    </xf>
    <xf numFmtId="49" fontId="8" fillId="0" borderId="77" xfId="63" applyNumberFormat="1" applyFont="1" applyBorder="1" applyAlignment="1" applyProtection="1">
      <alignment horizontal="center" vertical="center" wrapText="1" shrinkToFit="1"/>
      <protection/>
    </xf>
    <xf numFmtId="49" fontId="8" fillId="0" borderId="81" xfId="63" applyNumberFormat="1" applyFont="1" applyBorder="1" applyAlignment="1" applyProtection="1">
      <alignment horizontal="center" vertical="center" wrapText="1" shrinkToFit="1"/>
      <protection/>
    </xf>
    <xf numFmtId="49" fontId="8" fillId="0" borderId="102" xfId="64" applyNumberFormat="1" applyFont="1" applyBorder="1" applyAlignment="1" applyProtection="1">
      <alignment horizontal="left" vertical="center" shrinkToFit="1"/>
      <protection/>
    </xf>
    <xf numFmtId="0" fontId="7" fillId="0" borderId="117" xfId="63" applyNumberFormat="1" applyFont="1" applyFill="1" applyBorder="1" applyAlignment="1" applyProtection="1">
      <alignment horizontal="center" vertical="center" shrinkToFit="1"/>
      <protection/>
    </xf>
    <xf numFmtId="0" fontId="7" fillId="0" borderId="20" xfId="63" applyNumberFormat="1" applyFont="1" applyFill="1" applyBorder="1" applyAlignment="1" applyProtection="1">
      <alignment horizontal="center" vertical="center" shrinkToFit="1"/>
      <protection/>
    </xf>
    <xf numFmtId="0" fontId="7" fillId="0" borderId="134" xfId="63" applyNumberFormat="1" applyFont="1" applyFill="1" applyBorder="1" applyAlignment="1" applyProtection="1">
      <alignment horizontal="center" vertical="center" shrinkToFit="1"/>
      <protection/>
    </xf>
    <xf numFmtId="0" fontId="7" fillId="0" borderId="18" xfId="63" applyNumberFormat="1" applyFont="1" applyFill="1" applyBorder="1" applyAlignment="1" applyProtection="1">
      <alignment horizontal="center" vertical="center" shrinkToFit="1"/>
      <protection/>
    </xf>
    <xf numFmtId="49" fontId="8" fillId="0" borderId="116" xfId="64" applyNumberFormat="1" applyFont="1" applyBorder="1" applyAlignment="1" applyProtection="1">
      <alignment horizontal="left" vertical="center" shrinkToFit="1"/>
      <protection/>
    </xf>
    <xf numFmtId="49" fontId="8" fillId="0" borderId="83" xfId="64" applyNumberFormat="1" applyFont="1" applyBorder="1" applyAlignment="1" applyProtection="1">
      <alignment horizontal="left" vertical="center" shrinkToFit="1"/>
      <protection/>
    </xf>
    <xf numFmtId="49" fontId="0" fillId="0" borderId="133" xfId="0" applyNumberFormat="1" applyFont="1" applyBorder="1" applyAlignment="1" applyProtection="1">
      <alignment horizontal="center" vertical="center" wrapText="1" shrinkToFit="1"/>
      <protection/>
    </xf>
    <xf numFmtId="49" fontId="0" fillId="0" borderId="10" xfId="0" applyNumberFormat="1" applyFont="1" applyBorder="1" applyAlignment="1" applyProtection="1">
      <alignment horizontal="center" vertical="center" wrapText="1" shrinkToFit="1"/>
      <protection/>
    </xf>
    <xf numFmtId="49" fontId="0" fillId="0" borderId="51" xfId="0" applyNumberFormat="1" applyFont="1" applyBorder="1" applyAlignment="1" applyProtection="1">
      <alignment horizontal="center" vertical="center" wrapText="1" shrinkToFit="1"/>
      <protection/>
    </xf>
    <xf numFmtId="49" fontId="0" fillId="0" borderId="0" xfId="0" applyNumberFormat="1" applyFont="1" applyBorder="1" applyAlignment="1" applyProtection="1">
      <alignment horizontal="center" vertical="center" wrapText="1" shrinkToFit="1"/>
      <protection/>
    </xf>
    <xf numFmtId="49" fontId="0" fillId="0" borderId="118" xfId="0" applyNumberFormat="1" applyFont="1" applyBorder="1" applyAlignment="1" applyProtection="1">
      <alignment horizontal="center" vertical="center" wrapText="1" shrinkToFit="1"/>
      <protection/>
    </xf>
    <xf numFmtId="49" fontId="0" fillId="0" borderId="16" xfId="0" applyNumberFormat="1" applyFont="1" applyBorder="1" applyAlignment="1" applyProtection="1">
      <alignment horizontal="center" vertical="center" wrapText="1" shrinkToFit="1"/>
      <protection/>
    </xf>
    <xf numFmtId="0" fontId="23" fillId="0" borderId="111" xfId="62" applyNumberFormat="1" applyFont="1" applyBorder="1" applyAlignment="1" applyProtection="1">
      <alignment horizontal="center" vertical="center" shrinkToFit="1"/>
      <protection/>
    </xf>
    <xf numFmtId="0" fontId="23" fillId="0" borderId="10" xfId="62" applyNumberFormat="1" applyFont="1" applyBorder="1" applyAlignment="1" applyProtection="1">
      <alignment horizontal="center" vertical="center" shrinkToFit="1"/>
      <protection/>
    </xf>
    <xf numFmtId="0" fontId="23" fillId="0" borderId="112" xfId="62" applyNumberFormat="1" applyFont="1" applyBorder="1" applyAlignment="1" applyProtection="1">
      <alignment horizontal="center" vertical="center" shrinkToFit="1"/>
      <protection/>
    </xf>
    <xf numFmtId="0" fontId="23" fillId="0" borderId="102" xfId="62" applyNumberFormat="1" applyFont="1" applyBorder="1" applyAlignment="1" applyProtection="1">
      <alignment horizontal="center" vertical="center" shrinkToFit="1"/>
      <protection/>
    </xf>
    <xf numFmtId="0" fontId="23" fillId="0" borderId="0" xfId="62" applyNumberFormat="1" applyFont="1" applyBorder="1" applyAlignment="1" applyProtection="1">
      <alignment horizontal="center" vertical="center" shrinkToFit="1"/>
      <protection/>
    </xf>
    <xf numFmtId="0" fontId="23" fillId="0" borderId="26" xfId="62" applyNumberFormat="1" applyFont="1" applyBorder="1" applyAlignment="1" applyProtection="1">
      <alignment horizontal="center" vertical="center" shrinkToFit="1"/>
      <protection/>
    </xf>
    <xf numFmtId="0" fontId="23" fillId="0" borderId="114" xfId="62" applyNumberFormat="1" applyFont="1" applyBorder="1" applyAlignment="1" applyProtection="1">
      <alignment horizontal="center" vertical="center" shrinkToFit="1"/>
      <protection/>
    </xf>
    <xf numFmtId="0" fontId="23" fillId="0" borderId="16" xfId="62" applyNumberFormat="1" applyFont="1" applyBorder="1" applyAlignment="1" applyProtection="1">
      <alignment horizontal="center" vertical="center" shrinkToFit="1"/>
      <protection/>
    </xf>
    <xf numFmtId="0" fontId="23" fillId="0" borderId="17" xfId="62" applyNumberFormat="1" applyFont="1" applyBorder="1" applyAlignment="1" applyProtection="1">
      <alignment horizontal="center" vertical="center" shrinkToFit="1"/>
      <protection/>
    </xf>
    <xf numFmtId="49" fontId="9" fillId="0" borderId="21" xfId="63" applyNumberFormat="1" applyFont="1" applyFill="1" applyBorder="1" applyAlignment="1" applyProtection="1">
      <alignment horizontal="center" vertical="center" shrinkToFit="1"/>
      <protection/>
    </xf>
    <xf numFmtId="49" fontId="9" fillId="0" borderId="20" xfId="63" applyNumberFormat="1" applyFont="1" applyFill="1" applyBorder="1" applyAlignment="1" applyProtection="1">
      <alignment horizontal="center" vertical="center" shrinkToFit="1"/>
      <protection/>
    </xf>
    <xf numFmtId="49" fontId="9" fillId="0" borderId="22" xfId="63" applyNumberFormat="1" applyFont="1" applyFill="1" applyBorder="1" applyAlignment="1" applyProtection="1">
      <alignment horizontal="center" vertical="center" shrinkToFit="1"/>
      <protection/>
    </xf>
    <xf numFmtId="49" fontId="9" fillId="0" borderId="19" xfId="63" applyNumberFormat="1" applyFont="1" applyFill="1" applyBorder="1" applyAlignment="1" applyProtection="1">
      <alignment horizontal="center" vertical="center" shrinkToFit="1"/>
      <protection/>
    </xf>
    <xf numFmtId="49" fontId="9" fillId="0" borderId="0" xfId="63" applyNumberFormat="1" applyFont="1" applyFill="1" applyBorder="1" applyAlignment="1" applyProtection="1">
      <alignment horizontal="center" vertical="center" shrinkToFit="1"/>
      <protection/>
    </xf>
    <xf numFmtId="49" fontId="9" fillId="0" borderId="26" xfId="63" applyNumberFormat="1" applyFont="1" applyFill="1" applyBorder="1" applyAlignment="1" applyProtection="1">
      <alignment horizontal="center" vertical="center" shrinkToFit="1"/>
      <protection/>
    </xf>
    <xf numFmtId="49" fontId="9" fillId="0" borderId="128" xfId="63" applyNumberFormat="1" applyFont="1" applyFill="1" applyBorder="1" applyAlignment="1" applyProtection="1">
      <alignment horizontal="center" vertical="center" shrinkToFit="1"/>
      <protection/>
    </xf>
    <xf numFmtId="49" fontId="9" fillId="0" borderId="16" xfId="63" applyNumberFormat="1" applyFont="1" applyFill="1" applyBorder="1" applyAlignment="1" applyProtection="1">
      <alignment horizontal="center" vertical="center" shrinkToFit="1"/>
      <protection/>
    </xf>
    <xf numFmtId="49" fontId="9" fillId="0" borderId="17" xfId="63" applyNumberFormat="1" applyFont="1" applyFill="1" applyBorder="1" applyAlignment="1" applyProtection="1">
      <alignment horizontal="center" vertical="center" shrinkToFit="1"/>
      <protection/>
    </xf>
    <xf numFmtId="0" fontId="0" fillId="0" borderId="0" xfId="0" applyAlignment="1">
      <alignment/>
    </xf>
    <xf numFmtId="0" fontId="0" fillId="21" borderId="151" xfId="0" applyFill="1" applyBorder="1" applyAlignment="1" applyProtection="1">
      <alignment horizontal="center" vertical="center"/>
      <protection locked="0"/>
    </xf>
    <xf numFmtId="0" fontId="0" fillId="21" borderId="152" xfId="0" applyFill="1" applyBorder="1" applyAlignment="1" applyProtection="1">
      <alignment horizontal="center" vertical="center"/>
      <protection locked="0"/>
    </xf>
    <xf numFmtId="0" fontId="0" fillId="0" borderId="11" xfId="0" applyBorder="1" applyAlignment="1">
      <alignment vertical="center" textRotation="255"/>
    </xf>
    <xf numFmtId="0" fontId="0" fillId="0" borderId="153" xfId="0" applyBorder="1" applyAlignment="1">
      <alignment vertical="center" textRotation="255"/>
    </xf>
    <xf numFmtId="0" fontId="0" fillId="17" borderId="32" xfId="0" applyFill="1" applyBorder="1" applyAlignment="1">
      <alignment vertical="center"/>
    </xf>
    <xf numFmtId="0" fontId="0" fillId="17" borderId="33" xfId="0" applyFill="1" applyBorder="1" applyAlignment="1">
      <alignment vertical="center"/>
    </xf>
    <xf numFmtId="0" fontId="0" fillId="17" borderId="154" xfId="0" applyFill="1" applyBorder="1" applyAlignment="1">
      <alignment vertical="center"/>
    </xf>
    <xf numFmtId="0" fontId="0" fillId="0" borderId="155" xfId="0" applyBorder="1" applyAlignment="1">
      <alignment vertical="top" textRotation="255" indent="2"/>
    </xf>
    <xf numFmtId="0" fontId="0" fillId="0" borderId="11" xfId="0" applyBorder="1" applyAlignment="1">
      <alignment vertical="top" textRotation="255" indent="2"/>
    </xf>
    <xf numFmtId="0" fontId="0" fillId="0" borderId="0" xfId="0" applyBorder="1" applyAlignment="1">
      <alignment vertical="top" textRotation="255" indent="2"/>
    </xf>
    <xf numFmtId="0" fontId="24" fillId="21" borderId="156" xfId="0" applyFont="1" applyFill="1" applyBorder="1" applyAlignment="1">
      <alignment horizontal="center" vertical="center"/>
    </xf>
    <xf numFmtId="0" fontId="24" fillId="21" borderId="157" xfId="0" applyFont="1" applyFill="1" applyBorder="1" applyAlignment="1">
      <alignment horizontal="center" vertical="center"/>
    </xf>
    <xf numFmtId="49" fontId="0" fillId="21" borderId="151" xfId="0" applyNumberFormat="1" applyFill="1" applyBorder="1" applyAlignment="1" applyProtection="1">
      <alignment horizontal="left" vertical="center"/>
      <protection locked="0"/>
    </xf>
    <xf numFmtId="49" fontId="0" fillId="21" borderId="158" xfId="0" applyNumberFormat="1" applyFill="1" applyBorder="1" applyAlignment="1" applyProtection="1">
      <alignment horizontal="left" vertical="center"/>
      <protection locked="0"/>
    </xf>
    <xf numFmtId="49" fontId="0" fillId="21" borderId="152" xfId="0" applyNumberFormat="1" applyFill="1" applyBorder="1" applyAlignment="1" applyProtection="1">
      <alignment horizontal="left" vertical="center"/>
      <protection locked="0"/>
    </xf>
    <xf numFmtId="0" fontId="0" fillId="0" borderId="23" xfId="0" applyBorder="1" applyAlignment="1">
      <alignment horizontal="right" vertical="center"/>
    </xf>
    <xf numFmtId="0" fontId="0" fillId="0" borderId="15" xfId="0" applyBorder="1" applyAlignment="1">
      <alignment horizontal="right" vertical="center"/>
    </xf>
    <xf numFmtId="0" fontId="0" fillId="21" borderId="151" xfId="0" applyFill="1" applyBorder="1" applyAlignment="1" applyProtection="1">
      <alignment vertical="center"/>
      <protection locked="0"/>
    </xf>
    <xf numFmtId="0" fontId="0" fillId="21" borderId="159" xfId="0" applyFill="1" applyBorder="1" applyAlignment="1" applyProtection="1">
      <alignment vertical="center"/>
      <protection locked="0"/>
    </xf>
    <xf numFmtId="0" fontId="0" fillId="0" borderId="0" xfId="0" applyBorder="1" applyAlignment="1">
      <alignment/>
    </xf>
    <xf numFmtId="0" fontId="0" fillId="0" borderId="26" xfId="0" applyBorder="1" applyAlignment="1">
      <alignment vertical="top" textRotation="255" indent="2"/>
    </xf>
    <xf numFmtId="0" fontId="0" fillId="0" borderId="26" xfId="0" applyBorder="1" applyAlignment="1">
      <alignment vertical="center" textRotation="255"/>
    </xf>
    <xf numFmtId="0" fontId="0" fillId="0" borderId="160" xfId="0" applyBorder="1" applyAlignment="1">
      <alignment vertical="center" textRotation="255"/>
    </xf>
    <xf numFmtId="0" fontId="12" fillId="0" borderId="102" xfId="64" applyNumberFormat="1" applyFont="1" applyFill="1" applyBorder="1" applyAlignment="1" applyProtection="1">
      <alignment horizontal="center" vertical="center"/>
      <protection/>
    </xf>
    <xf numFmtId="0" fontId="12" fillId="0" borderId="26" xfId="64" applyNumberFormat="1" applyFont="1" applyFill="1" applyBorder="1" applyAlignment="1" applyProtection="1">
      <alignment horizontal="center" vertical="center"/>
      <protection/>
    </xf>
    <xf numFmtId="0" fontId="12" fillId="0" borderId="102" xfId="64" applyNumberFormat="1" applyFont="1" applyBorder="1" applyAlignment="1" applyProtection="1">
      <alignment horizontal="center" vertical="center" shrinkToFit="1"/>
      <protection/>
    </xf>
    <xf numFmtId="0" fontId="12" fillId="0" borderId="0" xfId="64" applyNumberFormat="1" applyFont="1" applyBorder="1" applyAlignment="1" applyProtection="1">
      <alignment horizontal="center" vertical="center" shrinkToFit="1"/>
      <protection/>
    </xf>
    <xf numFmtId="0" fontId="12" fillId="0" borderId="11" xfId="64" applyNumberFormat="1" applyFont="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18" xfId="64" applyNumberFormat="1" applyFont="1" applyBorder="1" applyAlignment="1" applyProtection="1">
      <alignment horizontal="center" vertical="center" shrinkToFit="1"/>
      <protection/>
    </xf>
    <xf numFmtId="0" fontId="8" fillId="0" borderId="0" xfId="63" applyNumberFormat="1" applyFont="1" applyFill="1" applyBorder="1" applyAlignment="1" applyProtection="1">
      <alignment horizontal="center" vertical="center" shrinkToFit="1"/>
      <protection/>
    </xf>
    <xf numFmtId="0" fontId="8" fillId="0" borderId="102" xfId="65" applyNumberFormat="1" applyFont="1" applyFill="1" applyBorder="1" applyAlignment="1" applyProtection="1">
      <alignment horizontal="center" vertical="center" shrinkToFit="1"/>
      <protection/>
    </xf>
    <xf numFmtId="0" fontId="8" fillId="0" borderId="77" xfId="65" applyNumberFormat="1" applyFont="1" applyFill="1" applyBorder="1" applyAlignment="1" applyProtection="1">
      <alignment horizontal="center" vertical="center" shrinkToFit="1"/>
      <protection/>
    </xf>
    <xf numFmtId="0" fontId="12" fillId="0" borderId="0"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18" xfId="0" applyNumberFormat="1" applyFont="1" applyBorder="1" applyAlignment="1" applyProtection="1">
      <alignment vertical="center"/>
      <protection/>
    </xf>
    <xf numFmtId="0" fontId="8" fillId="0" borderId="102" xfId="63" applyFont="1" applyFill="1" applyBorder="1" applyAlignment="1" applyProtection="1">
      <alignment horizontal="center" vertical="center" shrinkToFit="1"/>
      <protection/>
    </xf>
    <xf numFmtId="0" fontId="8" fillId="0" borderId="107" xfId="63" applyFont="1" applyFill="1" applyBorder="1" applyAlignment="1" applyProtection="1">
      <alignment horizontal="center" vertical="center" shrinkToFit="1"/>
      <protection/>
    </xf>
    <xf numFmtId="0" fontId="8" fillId="0" borderId="77" xfId="63" applyFont="1" applyFill="1" applyBorder="1" applyAlignment="1" applyProtection="1">
      <alignment horizontal="center" vertical="center" shrinkToFit="1"/>
      <protection/>
    </xf>
    <xf numFmtId="0" fontId="8" fillId="0" borderId="79" xfId="63" applyFont="1" applyFill="1" applyBorder="1" applyAlignment="1" applyProtection="1">
      <alignment horizontal="center" vertical="center" shrinkToFit="1"/>
      <protection/>
    </xf>
    <xf numFmtId="0" fontId="1" fillId="0" borderId="102" xfId="65" applyNumberFormat="1" applyFont="1" applyFill="1" applyBorder="1" applyAlignment="1" applyProtection="1">
      <alignment horizontal="center" vertical="center" shrinkToFit="1"/>
      <protection/>
    </xf>
    <xf numFmtId="0" fontId="1" fillId="0" borderId="0" xfId="65" applyNumberFormat="1" applyFont="1" applyFill="1" applyBorder="1" applyAlignment="1" applyProtection="1">
      <alignment horizontal="center" vertical="center" shrinkToFit="1"/>
      <protection/>
    </xf>
    <xf numFmtId="0" fontId="1" fillId="0" borderId="26" xfId="65" applyNumberFormat="1" applyFont="1" applyFill="1" applyBorder="1" applyAlignment="1" applyProtection="1">
      <alignment horizontal="center" vertical="center" shrinkToFit="1"/>
      <protection/>
    </xf>
    <xf numFmtId="0" fontId="8" fillId="0" borderId="107" xfId="65" applyNumberFormat="1" applyFont="1" applyFill="1" applyBorder="1" applyAlignment="1" applyProtection="1">
      <alignment horizontal="center" vertical="center" shrinkToFit="1"/>
      <protection/>
    </xf>
    <xf numFmtId="0" fontId="8" fillId="0" borderId="79" xfId="65" applyNumberFormat="1" applyFont="1" applyFill="1" applyBorder="1" applyAlignment="1" applyProtection="1">
      <alignment horizontal="center" vertical="center" shrinkToFit="1"/>
      <protection/>
    </xf>
    <xf numFmtId="0" fontId="0" fillId="0" borderId="82" xfId="0" applyNumberFormat="1" applyFont="1" applyBorder="1" applyAlignment="1" applyProtection="1">
      <alignment vertical="center"/>
      <protection/>
    </xf>
    <xf numFmtId="0" fontId="0" fillId="0" borderId="18" xfId="0" applyNumberFormat="1" applyFont="1" applyBorder="1" applyAlignment="1" applyProtection="1">
      <alignment vertical="center" shrinkToFit="1"/>
      <protection/>
    </xf>
    <xf numFmtId="0" fontId="8" fillId="0" borderId="78" xfId="65" applyNumberFormat="1" applyFont="1" applyFill="1" applyBorder="1" applyAlignment="1" applyProtection="1">
      <alignment horizontal="center" vertical="center" shrinkToFit="1"/>
      <protection/>
    </xf>
    <xf numFmtId="0" fontId="8" fillId="0" borderId="90" xfId="65" applyNumberFormat="1" applyFont="1" applyFill="1" applyBorder="1" applyAlignment="1" applyProtection="1">
      <alignment horizontal="center" vertical="center" shrinkToFit="1"/>
      <protection/>
    </xf>
    <xf numFmtId="0" fontId="0" fillId="0" borderId="20" xfId="0" applyNumberFormat="1" applyFont="1" applyBorder="1" applyAlignment="1" applyProtection="1">
      <alignment vertical="center"/>
      <protection/>
    </xf>
    <xf numFmtId="0" fontId="0" fillId="0" borderId="13" xfId="0" applyNumberFormat="1" applyFont="1" applyBorder="1" applyAlignment="1" applyProtection="1">
      <alignment vertical="center"/>
      <protection/>
    </xf>
    <xf numFmtId="0" fontId="8" fillId="0" borderId="78" xfId="63" applyFont="1" applyFill="1" applyBorder="1" applyAlignment="1" applyProtection="1">
      <alignment horizontal="center" vertical="center" shrinkToFit="1"/>
      <protection/>
    </xf>
    <xf numFmtId="0" fontId="8" fillId="0" borderId="80" xfId="63" applyFont="1" applyFill="1" applyBorder="1" applyAlignment="1" applyProtection="1">
      <alignment horizontal="center" vertical="center" shrinkToFit="1"/>
      <protection/>
    </xf>
    <xf numFmtId="0" fontId="8" fillId="0" borderId="90" xfId="63" applyFont="1" applyFill="1" applyBorder="1" applyAlignment="1" applyProtection="1">
      <alignment horizontal="center" vertical="center" shrinkToFit="1"/>
      <protection/>
    </xf>
    <xf numFmtId="0" fontId="8" fillId="0" borderId="91" xfId="63" applyFont="1" applyFill="1" applyBorder="1" applyAlignment="1" applyProtection="1">
      <alignment horizontal="center" vertical="center" shrinkToFit="1"/>
      <protection/>
    </xf>
    <xf numFmtId="0" fontId="12" fillId="0" borderId="102" xfId="63" applyNumberFormat="1" applyFont="1" applyFill="1" applyBorder="1" applyAlignment="1" applyProtection="1">
      <alignment horizontal="center" vertical="center" shrinkToFit="1"/>
      <protection/>
    </xf>
    <xf numFmtId="0" fontId="12" fillId="0" borderId="26" xfId="63" applyNumberFormat="1" applyFont="1" applyFill="1" applyBorder="1" applyAlignment="1" applyProtection="1">
      <alignment horizontal="center" vertical="center" shrinkToFit="1"/>
      <protection/>
    </xf>
    <xf numFmtId="0" fontId="2" fillId="0" borderId="102" xfId="63" applyNumberFormat="1" applyFont="1" applyBorder="1" applyAlignment="1" applyProtection="1">
      <alignment horizontal="left" vertical="top" shrinkToFit="1"/>
      <protection/>
    </xf>
    <xf numFmtId="0" fontId="3" fillId="0" borderId="102" xfId="63" applyNumberFormat="1" applyFont="1" applyFill="1" applyBorder="1" applyAlignment="1" applyProtection="1">
      <alignment horizontal="center" vertical="center" shrinkToFit="1"/>
      <protection/>
    </xf>
    <xf numFmtId="0" fontId="3" fillId="0" borderId="0" xfId="63" applyNumberFormat="1" applyFont="1" applyFill="1" applyBorder="1" applyAlignment="1" applyProtection="1">
      <alignment horizontal="center" vertical="center" shrinkToFit="1"/>
      <protection/>
    </xf>
    <xf numFmtId="0" fontId="3" fillId="0" borderId="26" xfId="63" applyNumberFormat="1" applyFont="1" applyFill="1" applyBorder="1" applyAlignment="1" applyProtection="1">
      <alignment horizontal="center" vertical="center" shrinkToFit="1"/>
      <protection/>
    </xf>
    <xf numFmtId="0" fontId="8" fillId="0" borderId="20" xfId="64" applyNumberFormat="1" applyFont="1" applyBorder="1" applyAlignment="1" applyProtection="1">
      <alignment horizontal="center" vertical="center" shrinkToFit="1"/>
      <protection/>
    </xf>
    <xf numFmtId="0" fontId="8" fillId="0" borderId="13" xfId="64" applyNumberFormat="1" applyFont="1" applyBorder="1" applyAlignment="1" applyProtection="1">
      <alignment horizontal="center" vertical="center" shrinkToFit="1"/>
      <protection/>
    </xf>
    <xf numFmtId="0" fontId="8" fillId="0" borderId="20" xfId="63" applyNumberFormat="1" applyFont="1" applyFill="1" applyBorder="1" applyAlignment="1" applyProtection="1">
      <alignment horizontal="center" vertical="center" shrinkToFit="1"/>
      <protection/>
    </xf>
    <xf numFmtId="0" fontId="0" fillId="0" borderId="101" xfId="0" applyNumberFormat="1" applyFont="1" applyBorder="1" applyAlignment="1" applyProtection="1">
      <alignment vertical="center"/>
      <protection/>
    </xf>
    <xf numFmtId="0" fontId="0" fillId="0" borderId="13" xfId="0" applyNumberFormat="1" applyFont="1" applyBorder="1" applyAlignment="1" applyProtection="1">
      <alignment vertical="center" shrinkToFit="1"/>
      <protection/>
    </xf>
    <xf numFmtId="0" fontId="8" fillId="0" borderId="80" xfId="65" applyNumberFormat="1" applyFont="1" applyFill="1" applyBorder="1" applyAlignment="1" applyProtection="1">
      <alignment horizontal="center" vertical="center" shrinkToFit="1"/>
      <protection/>
    </xf>
    <xf numFmtId="0" fontId="8" fillId="0" borderId="91" xfId="65" applyNumberFormat="1" applyFont="1" applyFill="1" applyBorder="1" applyAlignment="1" applyProtection="1">
      <alignment horizontal="center" vertical="center" shrinkToFit="1"/>
      <protection/>
    </xf>
    <xf numFmtId="0" fontId="8" fillId="0" borderId="23" xfId="64" applyNumberFormat="1" applyFont="1" applyBorder="1" applyAlignment="1" applyProtection="1">
      <alignment horizontal="center" vertical="center" shrinkToFit="1"/>
      <protection/>
    </xf>
    <xf numFmtId="0" fontId="8" fillId="0" borderId="106" xfId="65" applyNumberFormat="1" applyFont="1" applyFill="1" applyBorder="1" applyAlignment="1" applyProtection="1">
      <alignment horizontal="center" vertical="center" shrinkToFit="1"/>
      <protection/>
    </xf>
    <xf numFmtId="0" fontId="8" fillId="0" borderId="106" xfId="63" applyFont="1" applyFill="1" applyBorder="1" applyAlignment="1" applyProtection="1">
      <alignment horizontal="center" vertical="center" shrinkToFit="1"/>
      <protection/>
    </xf>
    <xf numFmtId="0" fontId="8" fillId="0" borderId="110" xfId="63" applyFont="1" applyFill="1" applyBorder="1" applyAlignment="1" applyProtection="1">
      <alignment horizontal="center" vertical="center" shrinkToFit="1"/>
      <protection/>
    </xf>
    <xf numFmtId="0" fontId="8" fillId="0" borderId="23" xfId="63" applyNumberFormat="1" applyFont="1" applyFill="1" applyBorder="1" applyAlignment="1" applyProtection="1">
      <alignment horizontal="center" vertical="center" shrinkToFit="1"/>
      <protection/>
    </xf>
    <xf numFmtId="0" fontId="0" fillId="0" borderId="23" xfId="0" applyNumberFormat="1" applyFont="1" applyBorder="1" applyAlignment="1" applyProtection="1">
      <alignment vertical="center"/>
      <protection/>
    </xf>
    <xf numFmtId="0" fontId="3" fillId="0" borderId="106" xfId="63" applyNumberFormat="1" applyFont="1" applyFill="1" applyBorder="1" applyAlignment="1" applyProtection="1">
      <alignment horizontal="center" vertical="center" shrinkToFit="1"/>
      <protection/>
    </xf>
    <xf numFmtId="0" fontId="3" fillId="0" borderId="23" xfId="63" applyNumberFormat="1" applyFont="1" applyFill="1" applyBorder="1" applyAlignment="1" applyProtection="1">
      <alignment horizontal="center" vertical="center" shrinkToFit="1"/>
      <protection/>
    </xf>
    <xf numFmtId="0" fontId="3" fillId="0" borderId="25" xfId="63" applyNumberFormat="1" applyFont="1" applyFill="1" applyBorder="1" applyAlignment="1" applyProtection="1">
      <alignment horizontal="center" vertical="center" shrinkToFit="1"/>
      <protection/>
    </xf>
    <xf numFmtId="0" fontId="8" fillId="0" borderId="110" xfId="65" applyNumberFormat="1" applyFont="1" applyFill="1" applyBorder="1" applyAlignment="1" applyProtection="1">
      <alignment horizontal="center" vertical="center" shrinkToFit="1"/>
      <protection/>
    </xf>
    <xf numFmtId="49" fontId="6" fillId="0" borderId="0" xfId="63" applyNumberFormat="1" applyFont="1" applyFill="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6" xfId="63" applyNumberFormat="1" applyFont="1" applyBorder="1" applyAlignment="1" applyProtection="1">
      <alignment horizontal="center" vertical="center"/>
      <protection/>
    </xf>
    <xf numFmtId="49" fontId="8" fillId="0" borderId="108" xfId="63" applyNumberFormat="1" applyFont="1" applyBorder="1" applyAlignment="1" applyProtection="1">
      <alignment horizontal="center" vertical="center" shrinkToFit="1"/>
      <protection/>
    </xf>
    <xf numFmtId="49" fontId="8" fillId="0" borderId="14" xfId="63" applyNumberFormat="1" applyFont="1" applyBorder="1" applyAlignment="1" applyProtection="1">
      <alignment horizontal="center" vertical="center" shrinkToFit="1"/>
      <protection/>
    </xf>
    <xf numFmtId="49" fontId="7" fillId="0" borderId="116" xfId="63" applyNumberFormat="1" applyFont="1" applyBorder="1" applyAlignment="1" applyProtection="1">
      <alignment horizontal="center" vertical="center" wrapText="1" shrinkToFit="1"/>
      <protection/>
    </xf>
    <xf numFmtId="49" fontId="7" fillId="0" borderId="83" xfId="63" applyNumberFormat="1" applyFont="1" applyBorder="1" applyAlignment="1" applyProtection="1">
      <alignment horizontal="center" vertical="center" wrapText="1" shrinkToFit="1"/>
      <protection/>
    </xf>
    <xf numFmtId="49" fontId="7" fillId="0" borderId="102" xfId="63" applyNumberFormat="1" applyFont="1" applyBorder="1" applyAlignment="1" applyProtection="1">
      <alignment horizontal="center" vertical="center" wrapText="1" shrinkToFit="1"/>
      <protection/>
    </xf>
    <xf numFmtId="49" fontId="7" fillId="0" borderId="0" xfId="63" applyNumberFormat="1" applyFont="1" applyBorder="1" applyAlignment="1" applyProtection="1">
      <alignment horizontal="center" vertical="center" wrapText="1" shrinkToFit="1"/>
      <protection/>
    </xf>
    <xf numFmtId="49" fontId="7" fillId="0" borderId="114" xfId="63" applyNumberFormat="1" applyFont="1" applyBorder="1" applyAlignment="1" applyProtection="1">
      <alignment horizontal="center" vertical="center" wrapText="1" shrinkToFit="1"/>
      <protection/>
    </xf>
    <xf numFmtId="49" fontId="7" fillId="0" borderId="16" xfId="63" applyNumberFormat="1" applyFont="1" applyBorder="1" applyAlignment="1" applyProtection="1">
      <alignment horizontal="center" vertical="center" wrapText="1" shrinkToFit="1"/>
      <protection/>
    </xf>
    <xf numFmtId="49" fontId="3" fillId="0" borderId="0" xfId="63" applyNumberFormat="1" applyFont="1" applyBorder="1" applyAlignment="1" applyProtection="1">
      <alignment horizontal="center" vertical="center" shrinkToFit="1"/>
      <protection/>
    </xf>
    <xf numFmtId="0" fontId="1" fillId="0" borderId="0" xfId="64" applyNumberFormat="1" applyFont="1" applyBorder="1" applyAlignment="1" applyProtection="1">
      <alignment horizontal="center" vertical="center" shrinkToFit="1"/>
      <protection/>
    </xf>
    <xf numFmtId="0" fontId="25" fillId="0" borderId="135" xfId="63" applyNumberFormat="1" applyFont="1" applyBorder="1" applyAlignment="1" applyProtection="1">
      <alignment horizontal="center" vertical="center"/>
      <protection/>
    </xf>
    <xf numFmtId="0" fontId="25" fillId="0" borderId="23" xfId="63" applyNumberFormat="1" applyFont="1" applyBorder="1" applyAlignment="1" applyProtection="1">
      <alignment horizontal="center" vertical="center"/>
      <protection/>
    </xf>
    <xf numFmtId="0" fontId="25" fillId="0" borderId="15" xfId="63" applyNumberFormat="1" applyFont="1" applyBorder="1" applyAlignment="1" applyProtection="1">
      <alignment horizontal="center" vertical="center"/>
      <protection/>
    </xf>
    <xf numFmtId="0" fontId="25" fillId="0" borderId="134" xfId="63" applyNumberFormat="1" applyFont="1" applyBorder="1" applyAlignment="1" applyProtection="1">
      <alignment horizontal="center" vertical="center"/>
      <protection/>
    </xf>
    <xf numFmtId="0" fontId="25" fillId="0" borderId="18" xfId="63" applyNumberFormat="1" applyFont="1" applyBorder="1" applyAlignment="1" applyProtection="1">
      <alignment horizontal="center" vertical="center"/>
      <protection/>
    </xf>
    <xf numFmtId="0" fontId="25" fillId="0" borderId="89" xfId="63" applyNumberFormat="1" applyFont="1" applyBorder="1" applyAlignment="1" applyProtection="1">
      <alignment horizontal="center" vertical="center"/>
      <protection/>
    </xf>
    <xf numFmtId="0" fontId="19" fillId="0" borderId="91" xfId="63" applyNumberFormat="1" applyFont="1" applyFill="1" applyBorder="1" applyAlignment="1" applyProtection="1">
      <alignment horizontal="center" vertical="center" shrinkToFit="1"/>
      <protection/>
    </xf>
    <xf numFmtId="0" fontId="19" fillId="0" borderId="161" xfId="63" applyNumberFormat="1" applyFont="1" applyFill="1" applyBorder="1" applyAlignment="1" applyProtection="1">
      <alignment horizontal="center" vertical="center" shrinkToFit="1"/>
      <protection/>
    </xf>
    <xf numFmtId="0" fontId="19" fillId="0" borderId="162" xfId="63" applyNumberFormat="1" applyFont="1" applyFill="1" applyBorder="1" applyAlignment="1" applyProtection="1">
      <alignment horizontal="center" vertical="center" shrinkToFit="1"/>
      <protection/>
    </xf>
    <xf numFmtId="0" fontId="19" fillId="0" borderId="163" xfId="63" applyNumberFormat="1" applyFont="1" applyFill="1" applyBorder="1" applyAlignment="1" applyProtection="1">
      <alignment horizontal="center" vertical="center" shrinkToFit="1"/>
      <protection/>
    </xf>
    <xf numFmtId="0" fontId="19" fillId="0" borderId="164" xfId="63" applyNumberFormat="1" applyFont="1" applyFill="1" applyBorder="1" applyAlignment="1" applyProtection="1">
      <alignment horizontal="center" vertical="center" shrinkToFit="1"/>
      <protection/>
    </xf>
    <xf numFmtId="49" fontId="2" fillId="0" borderId="144" xfId="63" applyNumberFormat="1" applyFont="1" applyBorder="1" applyAlignment="1" applyProtection="1">
      <alignment horizontal="center" vertical="center" shrinkToFit="1"/>
      <protection/>
    </xf>
    <xf numFmtId="49" fontId="2" fillId="0" borderId="145" xfId="63" applyNumberFormat="1" applyFont="1" applyBorder="1" applyAlignment="1" applyProtection="1">
      <alignment horizontal="center" vertical="center" shrinkToFit="1"/>
      <protection/>
    </xf>
    <xf numFmtId="49" fontId="2" fillId="0" borderId="146" xfId="63" applyNumberFormat="1" applyFont="1" applyBorder="1" applyAlignment="1" applyProtection="1">
      <alignment horizontal="center" vertical="center" shrinkToFit="1"/>
      <protection/>
    </xf>
    <xf numFmtId="49" fontId="2" fillId="0" borderId="147" xfId="63" applyNumberFormat="1" applyFont="1" applyBorder="1" applyAlignment="1" applyProtection="1">
      <alignment horizontal="center" vertical="center" shrinkToFit="1"/>
      <protection/>
    </xf>
    <xf numFmtId="49" fontId="8" fillId="0" borderId="23" xfId="63" applyNumberFormat="1" applyFont="1" applyBorder="1" applyAlignment="1" applyProtection="1">
      <alignment horizontal="center" vertical="center" shrinkToFit="1"/>
      <protection/>
    </xf>
    <xf numFmtId="49" fontId="8" fillId="0" borderId="148" xfId="63" applyNumberFormat="1" applyFont="1" applyBorder="1" applyAlignment="1" applyProtection="1">
      <alignment horizontal="center" vertical="center" shrinkToFit="1"/>
      <protection/>
    </xf>
    <xf numFmtId="49" fontId="7" fillId="0" borderId="52" xfId="62" applyNumberFormat="1" applyFont="1" applyBorder="1" applyAlignment="1" applyProtection="1">
      <alignment horizontal="center" vertical="center" textRotation="255" shrinkToFit="1"/>
      <protection/>
    </xf>
    <xf numFmtId="49" fontId="7" fillId="0" borderId="115" xfId="62" applyNumberFormat="1" applyFont="1" applyBorder="1" applyAlignment="1" applyProtection="1">
      <alignment horizontal="center" vertical="center" textRotation="255" shrinkToFit="1"/>
      <protection/>
    </xf>
    <xf numFmtId="49" fontId="8" fillId="0" borderId="116" xfId="64" applyNumberFormat="1" applyFont="1" applyBorder="1" applyAlignment="1" applyProtection="1">
      <alignment horizontal="left" vertical="center" shrinkToFit="1"/>
      <protection/>
    </xf>
    <xf numFmtId="49" fontId="8" fillId="0" borderId="83"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center" vertical="center" shrinkToFit="1"/>
      <protection/>
    </xf>
    <xf numFmtId="49" fontId="8" fillId="0" borderId="102"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14" xfId="63" applyNumberFormat="1" applyFont="1" applyBorder="1" applyAlignment="1" applyProtection="1">
      <alignment horizontal="left" vertical="center" shrinkToFit="1"/>
      <protection/>
    </xf>
    <xf numFmtId="49" fontId="8" fillId="0" borderId="16" xfId="63" applyNumberFormat="1" applyFont="1" applyBorder="1" applyAlignment="1" applyProtection="1">
      <alignment horizontal="left" vertical="center" shrinkToFit="1"/>
      <protection/>
    </xf>
    <xf numFmtId="180" fontId="8" fillId="0" borderId="114" xfId="64" applyNumberFormat="1" applyFont="1" applyFill="1" applyBorder="1" applyAlignment="1" applyProtection="1">
      <alignment horizontal="center" vertical="center" shrinkToFit="1"/>
      <protection/>
    </xf>
    <xf numFmtId="180" fontId="8" fillId="0" borderId="16" xfId="64" applyNumberFormat="1" applyFont="1" applyFill="1" applyBorder="1" applyAlignment="1" applyProtection="1">
      <alignment horizontal="center" vertical="center" shrinkToFit="1"/>
      <protection/>
    </xf>
    <xf numFmtId="49" fontId="8" fillId="0" borderId="83" xfId="64" applyNumberFormat="1" applyFont="1" applyBorder="1" applyAlignment="1" applyProtection="1">
      <alignment vertical="center" shrinkToFit="1"/>
      <protection/>
    </xf>
    <xf numFmtId="49" fontId="8" fillId="0" borderId="84" xfId="64" applyNumberFormat="1" applyFont="1" applyBorder="1" applyAlignment="1" applyProtection="1">
      <alignment vertical="center" shrinkToFit="1"/>
      <protection/>
    </xf>
    <xf numFmtId="49" fontId="8" fillId="0" borderId="26" xfId="64" applyNumberFormat="1" applyFont="1" applyBorder="1" applyAlignment="1" applyProtection="1">
      <alignment horizontal="left" vertical="center" shrinkToFit="1"/>
      <protection/>
    </xf>
    <xf numFmtId="49" fontId="7" fillId="0" borderId="0" xfId="61" applyNumberFormat="1" applyFont="1" applyBorder="1" applyAlignment="1" applyProtection="1">
      <alignment horizontal="center" vertical="center" shrinkToFit="1"/>
      <protection/>
    </xf>
    <xf numFmtId="49" fontId="7" fillId="0" borderId="16" xfId="61" applyNumberFormat="1" applyFont="1" applyBorder="1" applyAlignment="1" applyProtection="1">
      <alignment horizontal="center" vertical="center" shrinkToFit="1"/>
      <protection/>
    </xf>
    <xf numFmtId="49" fontId="7" fillId="0" borderId="16" xfId="64" applyNumberFormat="1" applyFont="1" applyBorder="1" applyAlignment="1" applyProtection="1">
      <alignment horizontal="center" vertical="center" shrinkToFit="1"/>
      <protection/>
    </xf>
    <xf numFmtId="49" fontId="8" fillId="0" borderId="111" xfId="63" applyNumberFormat="1" applyFont="1" applyBorder="1" applyAlignment="1" applyProtection="1">
      <alignment horizontal="center" vertical="center" wrapText="1" shrinkToFit="1"/>
      <protection/>
    </xf>
    <xf numFmtId="49" fontId="8" fillId="0" borderId="112" xfId="63" applyNumberFormat="1" applyFont="1" applyBorder="1" applyAlignment="1" applyProtection="1">
      <alignment horizontal="center" vertical="center" wrapText="1" shrinkToFit="1"/>
      <protection/>
    </xf>
    <xf numFmtId="49" fontId="8" fillId="0" borderId="77" xfId="63" applyNumberFormat="1" applyFont="1" applyBorder="1" applyAlignment="1" applyProtection="1">
      <alignment horizontal="center" vertical="center" wrapText="1" shrinkToFit="1"/>
      <protection/>
    </xf>
    <xf numFmtId="49" fontId="8" fillId="0" borderId="81" xfId="63" applyNumberFormat="1" applyFont="1" applyBorder="1" applyAlignment="1" applyProtection="1">
      <alignment horizontal="center" vertical="center" wrapText="1" shrinkToFit="1"/>
      <protection/>
    </xf>
    <xf numFmtId="49" fontId="12" fillId="0" borderId="23"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shrinkToFit="1"/>
      <protection/>
    </xf>
    <xf numFmtId="0" fontId="8" fillId="0" borderId="106" xfId="63" applyNumberFormat="1" applyFont="1" applyFill="1" applyBorder="1" applyAlignment="1" applyProtection="1">
      <alignment horizontal="center" vertical="center" shrinkToFit="1"/>
      <protection/>
    </xf>
    <xf numFmtId="0" fontId="8" fillId="0" borderId="110" xfId="63" applyNumberFormat="1" applyFont="1" applyFill="1" applyBorder="1" applyAlignment="1" applyProtection="1">
      <alignment horizontal="center" vertical="center" shrinkToFit="1"/>
      <protection/>
    </xf>
    <xf numFmtId="0" fontId="8" fillId="0" borderId="90" xfId="63" applyNumberFormat="1" applyFont="1" applyFill="1" applyBorder="1" applyAlignment="1" applyProtection="1">
      <alignment horizontal="center" vertical="center" shrinkToFit="1"/>
      <protection/>
    </xf>
    <xf numFmtId="0" fontId="8" fillId="0" borderId="91"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shrinkToFit="1"/>
      <protection/>
    </xf>
    <xf numFmtId="0" fontId="8" fillId="0" borderId="78" xfId="63" applyNumberFormat="1" applyFont="1" applyFill="1" applyBorder="1" applyAlignment="1" applyProtection="1">
      <alignment horizontal="center" vertical="center" shrinkToFit="1"/>
      <protection/>
    </xf>
    <xf numFmtId="0" fontId="8" fillId="0" borderId="80" xfId="63" applyNumberFormat="1" applyFont="1" applyFill="1" applyBorder="1" applyAlignment="1" applyProtection="1">
      <alignment horizontal="center" vertical="center" shrinkToFit="1"/>
      <protection/>
    </xf>
    <xf numFmtId="0" fontId="8" fillId="0" borderId="20" xfId="64" applyNumberFormat="1" applyFont="1" applyBorder="1" applyAlignment="1" applyProtection="1">
      <alignment horizontal="center" shrinkToFit="1"/>
      <protection/>
    </xf>
    <xf numFmtId="0" fontId="8" fillId="0" borderId="20" xfId="63" applyNumberFormat="1" applyFont="1" applyFill="1" applyBorder="1" applyAlignment="1" applyProtection="1">
      <alignment horizontal="center" shrinkToFit="1"/>
      <protection/>
    </xf>
    <xf numFmtId="0" fontId="8" fillId="0" borderId="77" xfId="63" applyNumberFormat="1" applyFont="1" applyFill="1" applyBorder="1" applyAlignment="1" applyProtection="1">
      <alignment horizontal="center" vertical="center" shrinkToFit="1"/>
      <protection/>
    </xf>
    <xf numFmtId="0" fontId="8" fillId="0" borderId="79" xfId="63" applyNumberFormat="1" applyFont="1" applyFill="1" applyBorder="1" applyAlignment="1" applyProtection="1">
      <alignment horizontal="center" vertical="center" shrinkToFit="1"/>
      <protection/>
    </xf>
    <xf numFmtId="0" fontId="8" fillId="0" borderId="23" xfId="64" applyNumberFormat="1" applyFont="1" applyBorder="1" applyAlignment="1" applyProtection="1">
      <alignment horizontal="center" shrinkToFit="1"/>
      <protection/>
    </xf>
    <xf numFmtId="0" fontId="8" fillId="0" borderId="23" xfId="63" applyNumberFormat="1" applyFont="1" applyFill="1" applyBorder="1" applyAlignment="1" applyProtection="1">
      <alignment horizontal="center" shrinkToFit="1"/>
      <protection/>
    </xf>
    <xf numFmtId="49" fontId="8" fillId="0" borderId="0" xfId="63" applyNumberFormat="1" applyFont="1" applyBorder="1" applyAlignment="1" applyProtection="1">
      <alignment horizontal="left" vertical="center"/>
      <protection/>
    </xf>
    <xf numFmtId="0" fontId="22" fillId="0" borderId="139" xfId="63" applyNumberFormat="1" applyFont="1" applyBorder="1" applyAlignment="1" applyProtection="1">
      <alignment horizontal="center" vertical="center" shrinkToFit="1"/>
      <protection/>
    </xf>
    <xf numFmtId="0" fontId="22" fillId="0" borderId="140" xfId="63" applyNumberFormat="1" applyFont="1" applyBorder="1" applyAlignment="1" applyProtection="1">
      <alignment horizontal="center" vertical="center" shrinkToFit="1"/>
      <protection/>
    </xf>
    <xf numFmtId="0" fontId="22" fillId="0" borderId="141" xfId="63" applyNumberFormat="1" applyFont="1" applyBorder="1" applyAlignment="1" applyProtection="1">
      <alignment horizontal="center" vertical="center" shrinkToFit="1"/>
      <protection/>
    </xf>
    <xf numFmtId="0" fontId="22" fillId="0" borderId="165" xfId="63" applyNumberFormat="1" applyFont="1" applyBorder="1" applyAlignment="1" applyProtection="1">
      <alignment horizontal="center" vertical="center" shrinkToFit="1"/>
      <protection/>
    </xf>
    <xf numFmtId="0" fontId="12" fillId="0" borderId="117" xfId="63" applyNumberFormat="1" applyFont="1" applyFill="1" applyBorder="1" applyAlignment="1" applyProtection="1">
      <alignment horizontal="center" vertical="center" shrinkToFit="1"/>
      <protection/>
    </xf>
    <xf numFmtId="0" fontId="12" fillId="0" borderId="20" xfId="63" applyNumberFormat="1" applyFont="1" applyFill="1" applyBorder="1" applyAlignment="1" applyProtection="1">
      <alignment horizontal="center" vertical="center" shrinkToFit="1"/>
      <protection/>
    </xf>
    <xf numFmtId="0" fontId="12" fillId="0" borderId="134" xfId="63" applyNumberFormat="1" applyFont="1" applyFill="1" applyBorder="1" applyAlignment="1" applyProtection="1">
      <alignment horizontal="center" vertical="center" shrinkToFit="1"/>
      <protection/>
    </xf>
    <xf numFmtId="0" fontId="12" fillId="0" borderId="18" xfId="63" applyNumberFormat="1" applyFont="1" applyFill="1" applyBorder="1" applyAlignment="1" applyProtection="1">
      <alignment horizontal="center" vertical="center" shrinkToFit="1"/>
      <protection/>
    </xf>
    <xf numFmtId="0" fontId="12" fillId="0" borderId="135" xfId="63" applyNumberFormat="1" applyFont="1" applyFill="1" applyBorder="1" applyAlignment="1" applyProtection="1">
      <alignment horizontal="center" vertical="center" shrinkToFit="1"/>
      <protection/>
    </xf>
    <xf numFmtId="0" fontId="12" fillId="0" borderId="23" xfId="63" applyNumberFormat="1" applyFont="1" applyFill="1" applyBorder="1" applyAlignment="1" applyProtection="1">
      <alignment horizontal="center" vertical="center" shrinkToFit="1"/>
      <protection/>
    </xf>
    <xf numFmtId="0" fontId="12" fillId="0" borderId="136" xfId="63" applyNumberFormat="1" applyFont="1" applyFill="1" applyBorder="1" applyAlignment="1" applyProtection="1">
      <alignment horizontal="center" vertical="center" shrinkToFit="1"/>
      <protection/>
    </xf>
    <xf numFmtId="0" fontId="12" fillId="0" borderId="13" xfId="63" applyNumberFormat="1" applyFont="1" applyFill="1" applyBorder="1" applyAlignment="1" applyProtection="1">
      <alignment horizontal="center" vertical="center" shrinkToFit="1"/>
      <protection/>
    </xf>
    <xf numFmtId="49" fontId="8" fillId="0" borderId="133" xfId="63" applyNumberFormat="1" applyFont="1" applyBorder="1" applyAlignment="1" applyProtection="1">
      <alignment horizontal="center" vertical="center" wrapText="1" shrinkToFit="1"/>
      <protection/>
    </xf>
    <xf numFmtId="49" fontId="8" fillId="0" borderId="10" xfId="63" applyNumberFormat="1" applyFont="1" applyBorder="1" applyAlignment="1" applyProtection="1">
      <alignment horizontal="center" vertical="center" wrapText="1" shrinkToFit="1"/>
      <protection/>
    </xf>
    <xf numFmtId="49" fontId="8" fillId="0" borderId="134" xfId="63" applyNumberFormat="1" applyFont="1" applyBorder="1" applyAlignment="1" applyProtection="1">
      <alignment horizontal="center" vertical="center" wrapText="1" shrinkToFit="1"/>
      <protection/>
    </xf>
    <xf numFmtId="49" fontId="8" fillId="0" borderId="18" xfId="63" applyNumberFormat="1" applyFont="1" applyBorder="1" applyAlignment="1" applyProtection="1">
      <alignment horizontal="center" vertical="center" wrapText="1" shrinkToFit="1"/>
      <protection/>
    </xf>
    <xf numFmtId="0" fontId="12" fillId="0" borderId="51" xfId="63" applyNumberFormat="1" applyFont="1" applyFill="1" applyBorder="1" applyAlignment="1" applyProtection="1">
      <alignment horizontal="center" vertical="center" shrinkToFit="1"/>
      <protection/>
    </xf>
    <xf numFmtId="0" fontId="12" fillId="0" borderId="0" xfId="63" applyNumberFormat="1" applyFont="1" applyFill="1" applyBorder="1" applyAlignment="1" applyProtection="1">
      <alignment horizontal="center" vertical="center" shrinkToFit="1"/>
      <protection/>
    </xf>
    <xf numFmtId="49" fontId="3" fillId="0" borderId="130" xfId="63" applyNumberFormat="1" applyFont="1" applyBorder="1" applyAlignment="1" applyProtection="1">
      <alignment horizontal="center" vertical="center" shrinkToFit="1"/>
      <protection/>
    </xf>
    <xf numFmtId="49" fontId="3" fillId="0" borderId="131" xfId="63" applyNumberFormat="1" applyFont="1" applyBorder="1" applyAlignment="1" applyProtection="1">
      <alignment horizontal="center" vertical="center" shrinkToFit="1"/>
      <protection/>
    </xf>
    <xf numFmtId="49" fontId="3" fillId="0" borderId="132" xfId="63" applyNumberFormat="1" applyFont="1" applyBorder="1" applyAlignment="1" applyProtection="1">
      <alignment horizontal="center" vertical="center" shrinkToFit="1"/>
      <protection/>
    </xf>
    <xf numFmtId="49" fontId="8" fillId="0" borderId="146" xfId="63" applyNumberFormat="1" applyFont="1" applyBorder="1" applyAlignment="1" applyProtection="1">
      <alignment horizontal="center" vertical="center" shrinkToFit="1"/>
      <protection/>
    </xf>
    <xf numFmtId="49" fontId="8" fillId="0" borderId="145" xfId="63" applyNumberFormat="1" applyFont="1" applyBorder="1" applyAlignment="1" applyProtection="1">
      <alignment horizontal="center" vertical="center" shrinkToFit="1"/>
      <protection/>
    </xf>
    <xf numFmtId="49" fontId="8" fillId="0" borderId="147" xfId="63" applyNumberFormat="1" applyFont="1" applyBorder="1" applyAlignment="1" applyProtection="1">
      <alignment horizontal="center" vertical="center" shrinkToFit="1"/>
      <protection/>
    </xf>
    <xf numFmtId="0" fontId="12" fillId="0" borderId="102" xfId="64" applyNumberFormat="1" applyFont="1" applyFill="1" applyBorder="1" applyAlignment="1" applyProtection="1">
      <alignment horizontal="center" vertical="center"/>
      <protection locked="0"/>
    </xf>
    <xf numFmtId="0" fontId="12" fillId="0" borderId="26" xfId="64" applyNumberFormat="1" applyFont="1" applyFill="1" applyBorder="1" applyAlignment="1" applyProtection="1">
      <alignment horizontal="center" vertical="center"/>
      <protection locked="0"/>
    </xf>
    <xf numFmtId="0" fontId="12" fillId="0" borderId="77" xfId="64" applyNumberFormat="1" applyFont="1" applyFill="1" applyBorder="1" applyAlignment="1" applyProtection="1">
      <alignment horizontal="center" vertical="center"/>
      <protection locked="0"/>
    </xf>
    <xf numFmtId="0" fontId="12" fillId="0" borderId="81" xfId="64" applyNumberFormat="1" applyFont="1" applyFill="1" applyBorder="1" applyAlignment="1" applyProtection="1">
      <alignment horizontal="center" vertical="center"/>
      <protection locked="0"/>
    </xf>
    <xf numFmtId="0" fontId="12" fillId="0" borderId="102" xfId="64" applyNumberFormat="1" applyFont="1" applyBorder="1" applyAlignment="1" applyProtection="1">
      <alignment horizontal="center" vertical="center" shrinkToFit="1"/>
      <protection locked="0"/>
    </xf>
    <xf numFmtId="0" fontId="12" fillId="0" borderId="0" xfId="64" applyNumberFormat="1" applyFont="1" applyBorder="1" applyAlignment="1" applyProtection="1">
      <alignment horizontal="center" vertical="center" shrinkToFit="1"/>
      <protection locked="0"/>
    </xf>
    <xf numFmtId="0" fontId="12" fillId="0" borderId="11" xfId="64" applyNumberFormat="1" applyFont="1" applyBorder="1" applyAlignment="1" applyProtection="1">
      <alignment horizontal="center" vertical="center" shrinkToFit="1"/>
      <protection locked="0"/>
    </xf>
    <xf numFmtId="0" fontId="12" fillId="0" borderId="77" xfId="64" applyNumberFormat="1" applyFont="1" applyBorder="1" applyAlignment="1" applyProtection="1">
      <alignment horizontal="center" vertical="center" shrinkToFit="1"/>
      <protection locked="0"/>
    </xf>
    <xf numFmtId="0" fontId="12" fillId="0" borderId="18" xfId="64" applyNumberFormat="1" applyFont="1" applyBorder="1" applyAlignment="1" applyProtection="1">
      <alignment horizontal="center" vertical="center" shrinkToFit="1"/>
      <protection locked="0"/>
    </xf>
    <xf numFmtId="0" fontId="12" fillId="0" borderId="89" xfId="64" applyNumberFormat="1" applyFont="1" applyBorder="1" applyAlignment="1" applyProtection="1">
      <alignment horizontal="center" vertical="center" shrinkToFit="1"/>
      <protection locked="0"/>
    </xf>
    <xf numFmtId="0" fontId="8" fillId="0" borderId="107" xfId="65" applyNumberFormat="1" applyFont="1" applyFill="1" applyBorder="1" applyAlignment="1" applyProtection="1">
      <alignment horizontal="center" vertical="center" shrinkToFit="1"/>
      <protection/>
    </xf>
    <xf numFmtId="0" fontId="8" fillId="0" borderId="77" xfId="63" applyFont="1" applyFill="1" applyBorder="1" applyAlignment="1" applyProtection="1">
      <alignment horizontal="center" vertical="center" shrinkToFit="1"/>
      <protection/>
    </xf>
    <xf numFmtId="0" fontId="8" fillId="0" borderId="79" xfId="63" applyFont="1" applyFill="1" applyBorder="1" applyAlignment="1" applyProtection="1">
      <alignment horizontal="center" vertical="center" shrinkToFit="1"/>
      <protection/>
    </xf>
    <xf numFmtId="0" fontId="12" fillId="0" borderId="78" xfId="64" applyNumberFormat="1" applyFont="1" applyFill="1" applyBorder="1" applyAlignment="1" applyProtection="1">
      <alignment horizontal="center" vertical="center"/>
      <protection locked="0"/>
    </xf>
    <xf numFmtId="0" fontId="12" fillId="0" borderId="22" xfId="64" applyNumberFormat="1" applyFont="1" applyFill="1" applyBorder="1" applyAlignment="1" applyProtection="1">
      <alignment horizontal="center" vertical="center"/>
      <protection locked="0"/>
    </xf>
    <xf numFmtId="0" fontId="12" fillId="0" borderId="90" xfId="64" applyNumberFormat="1" applyFont="1" applyFill="1" applyBorder="1" applyAlignment="1" applyProtection="1">
      <alignment horizontal="center" vertical="center"/>
      <protection locked="0"/>
    </xf>
    <xf numFmtId="0" fontId="12" fillId="0" borderId="92" xfId="64" applyNumberFormat="1" applyFont="1" applyFill="1" applyBorder="1" applyAlignment="1" applyProtection="1">
      <alignment horizontal="center" vertical="center"/>
      <protection locked="0"/>
    </xf>
    <xf numFmtId="0" fontId="12" fillId="0" borderId="78" xfId="64" applyNumberFormat="1" applyFont="1" applyBorder="1" applyAlignment="1" applyProtection="1">
      <alignment horizontal="center" vertical="center" shrinkToFit="1"/>
      <protection locked="0"/>
    </xf>
    <xf numFmtId="0" fontId="12" fillId="0" borderId="20" xfId="64" applyNumberFormat="1" applyFont="1" applyBorder="1" applyAlignment="1" applyProtection="1">
      <alignment horizontal="center" vertical="center" shrinkToFit="1"/>
      <protection locked="0"/>
    </xf>
    <xf numFmtId="0" fontId="12" fillId="0" borderId="88" xfId="64" applyNumberFormat="1" applyFont="1" applyBorder="1" applyAlignment="1" applyProtection="1">
      <alignment horizontal="center" vertical="center" shrinkToFit="1"/>
      <protection locked="0"/>
    </xf>
    <xf numFmtId="0" fontId="12" fillId="0" borderId="90" xfId="64" applyNumberFormat="1" applyFont="1" applyBorder="1" applyAlignment="1" applyProtection="1">
      <alignment horizontal="center" vertical="center" shrinkToFit="1"/>
      <protection locked="0"/>
    </xf>
    <xf numFmtId="0" fontId="12" fillId="0" borderId="13" xfId="64" applyNumberFormat="1" applyFont="1" applyBorder="1" applyAlignment="1" applyProtection="1">
      <alignment horizontal="center" vertical="center" shrinkToFit="1"/>
      <protection locked="0"/>
    </xf>
    <xf numFmtId="0" fontId="12" fillId="0" borderId="96" xfId="64" applyNumberFormat="1" applyFont="1" applyBorder="1" applyAlignment="1" applyProtection="1">
      <alignment horizontal="center" vertical="center" shrinkToFit="1"/>
      <protection locked="0"/>
    </xf>
    <xf numFmtId="0" fontId="12" fillId="0" borderId="106" xfId="64" applyNumberFormat="1" applyFont="1" applyFill="1" applyBorder="1" applyAlignment="1" applyProtection="1">
      <alignment horizontal="center" vertical="center"/>
      <protection locked="0"/>
    </xf>
    <xf numFmtId="0" fontId="12" fillId="0" borderId="25" xfId="64" applyNumberFormat="1" applyFont="1" applyFill="1" applyBorder="1" applyAlignment="1" applyProtection="1">
      <alignment horizontal="center" vertical="center"/>
      <protection locked="0"/>
    </xf>
    <xf numFmtId="0" fontId="12" fillId="0" borderId="106" xfId="64" applyNumberFormat="1" applyFont="1" applyBorder="1" applyAlignment="1" applyProtection="1">
      <alignment horizontal="center" vertical="center" shrinkToFit="1"/>
      <protection locked="0"/>
    </xf>
    <xf numFmtId="0" fontId="12" fillId="0" borderId="23" xfId="64" applyNumberFormat="1" applyFont="1" applyBorder="1" applyAlignment="1" applyProtection="1">
      <alignment horizontal="center" vertical="center" shrinkToFit="1"/>
      <protection locked="0"/>
    </xf>
    <xf numFmtId="0" fontId="12" fillId="0" borderId="15" xfId="64" applyNumberFormat="1" applyFont="1" applyBorder="1" applyAlignment="1" applyProtection="1">
      <alignment horizontal="center" vertical="center" shrinkToFit="1"/>
      <protection locked="0"/>
    </xf>
    <xf numFmtId="0" fontId="8" fillId="0" borderId="23" xfId="64" applyNumberFormat="1" applyFont="1" applyBorder="1" applyAlignment="1" applyProtection="1">
      <alignment horizontal="center" vertical="center" shrinkToFit="1"/>
      <protection/>
    </xf>
    <xf numFmtId="0" fontId="8" fillId="0" borderId="23" xfId="63" applyNumberFormat="1" applyFont="1" applyFill="1" applyBorder="1" applyAlignment="1" applyProtection="1">
      <alignment horizontal="center" vertical="center" shrinkToFit="1"/>
      <protection/>
    </xf>
    <xf numFmtId="0" fontId="8" fillId="0" borderId="106" xfId="63" applyFont="1" applyFill="1" applyBorder="1" applyAlignment="1" applyProtection="1">
      <alignment horizontal="center" vertical="center" shrinkToFit="1"/>
      <protection/>
    </xf>
    <xf numFmtId="0" fontId="8" fillId="0" borderId="110" xfId="63"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3年度加盟登録・料金・滋_日本卓球協会登録" xfId="61"/>
    <cellStyle name="標準_平成13年度加盟登録・料金・滋_日本卓球協会登録_日本卓球協会登録 筧作成分" xfId="62"/>
    <cellStyle name="標準_平成13年度加盟登録・料金・滋_日本卓球協会登録_日本卓球協会登録 筧作成分_日本卓球協会登録 筧作成分_平成１５年度　日卓協登録　Ⅰ_平成18年度登録(1)" xfId="63"/>
    <cellStyle name="標準_平成13年度加盟登録・料金・滋_日本卓球協会登録_平成１５年度　日卓協登録　Ⅰ_平成18年度登録(1)" xfId="64"/>
    <cellStyle name="標準_平成13年度加盟登録・料金・滋_平成１５年度　日卓協登録　Ⅰ_平成18年度登録(1)" xfId="65"/>
    <cellStyle name="良い" xfId="66"/>
  </cellStyles>
  <dxfs count="27">
    <dxf>
      <font>
        <color indexed="9"/>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104775</xdr:colOff>
      <xdr:row>17</xdr:row>
      <xdr:rowOff>180975</xdr:rowOff>
    </xdr:from>
    <xdr:to>
      <xdr:col>52</xdr:col>
      <xdr:colOff>114300</xdr:colOff>
      <xdr:row>37</xdr:row>
      <xdr:rowOff>133350</xdr:rowOff>
    </xdr:to>
    <xdr:sp>
      <xdr:nvSpPr>
        <xdr:cNvPr id="1" name="AutoShape 1"/>
        <xdr:cNvSpPr>
          <a:spLocks/>
        </xdr:cNvSpPr>
      </xdr:nvSpPr>
      <xdr:spPr>
        <a:xfrm>
          <a:off x="7762875" y="2657475"/>
          <a:ext cx="161925" cy="3857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21</xdr:row>
      <xdr:rowOff>104775</xdr:rowOff>
    </xdr:from>
    <xdr:to>
      <xdr:col>60</xdr:col>
      <xdr:colOff>114300</xdr:colOff>
      <xdr:row>24</xdr:row>
      <xdr:rowOff>57150</xdr:rowOff>
    </xdr:to>
    <xdr:sp>
      <xdr:nvSpPr>
        <xdr:cNvPr id="2" name="AutoShape 2"/>
        <xdr:cNvSpPr>
          <a:spLocks/>
        </xdr:cNvSpPr>
      </xdr:nvSpPr>
      <xdr:spPr>
        <a:xfrm>
          <a:off x="7962900" y="3362325"/>
          <a:ext cx="1181100" cy="609600"/>
        </a:xfrm>
        <a:prstGeom prst="wedgeRectCallout">
          <a:avLst>
            <a:gd name="adj1" fmla="val -20162"/>
            <a:gd name="adj2" fmla="val 1406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高体連の場合は学校の住所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電話番号で可</a:t>
          </a:r>
        </a:p>
      </xdr:txBody>
    </xdr:sp>
    <xdr:clientData/>
  </xdr:twoCellAnchor>
  <xdr:twoCellAnchor>
    <xdr:from>
      <xdr:col>60</xdr:col>
      <xdr:colOff>95250</xdr:colOff>
      <xdr:row>17</xdr:row>
      <xdr:rowOff>142875</xdr:rowOff>
    </xdr:from>
    <xdr:to>
      <xdr:col>62</xdr:col>
      <xdr:colOff>28575</xdr:colOff>
      <xdr:row>37</xdr:row>
      <xdr:rowOff>180975</xdr:rowOff>
    </xdr:to>
    <xdr:sp>
      <xdr:nvSpPr>
        <xdr:cNvPr id="3" name="AutoShape 3"/>
        <xdr:cNvSpPr>
          <a:spLocks/>
        </xdr:cNvSpPr>
      </xdr:nvSpPr>
      <xdr:spPr>
        <a:xfrm>
          <a:off x="9124950" y="2619375"/>
          <a:ext cx="238125" cy="3943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9</xdr:row>
      <xdr:rowOff>361950</xdr:rowOff>
    </xdr:from>
    <xdr:to>
      <xdr:col>18</xdr:col>
      <xdr:colOff>276225</xdr:colOff>
      <xdr:row>10</xdr:row>
      <xdr:rowOff>819150</xdr:rowOff>
    </xdr:to>
    <xdr:sp>
      <xdr:nvSpPr>
        <xdr:cNvPr id="1" name="AutoShape 1"/>
        <xdr:cNvSpPr>
          <a:spLocks/>
        </xdr:cNvSpPr>
      </xdr:nvSpPr>
      <xdr:spPr>
        <a:xfrm>
          <a:off x="4105275" y="3533775"/>
          <a:ext cx="2009775" cy="828675"/>
        </a:xfrm>
        <a:prstGeom prst="wedgeRoundRectCallout">
          <a:avLst>
            <a:gd name="adj1" fmla="val -39574"/>
            <a:gd name="adj2" fmla="val 1040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色のないセルについては、</a:t>
          </a:r>
          <a:r>
            <a:rPr lang="en-US" cap="none" sz="1000" b="0" i="0" u="none" baseline="0">
              <a:solidFill>
                <a:srgbClr val="000000"/>
              </a:solidFill>
            </a:rPr>
            <a:t>
</a:t>
          </a:r>
          <a:r>
            <a:rPr lang="en-US" cap="none" sz="1000" b="0" i="0" u="none" baseline="0">
              <a:solidFill>
                <a:srgbClr val="000000"/>
              </a:solidFill>
            </a:rPr>
            <a:t>春季大会参加申込書ファイル</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入力用シート）から</a:t>
          </a:r>
          <a:r>
            <a:rPr lang="en-US" cap="none" sz="1000" b="0" i="0" u="none" baseline="0">
              <a:solidFill>
                <a:srgbClr val="000000"/>
              </a:solidFill>
            </a:rPr>
            <a:t>
</a:t>
          </a:r>
          <a:r>
            <a:rPr lang="en-US" cap="none" sz="1000" b="0" i="0" u="none" baseline="0">
              <a:solidFill>
                <a:srgbClr val="000000"/>
              </a:solidFill>
            </a:rPr>
            <a:t>コピーできます。</a:t>
          </a:r>
        </a:p>
      </xdr:txBody>
    </xdr:sp>
    <xdr:clientData/>
  </xdr:twoCellAnchor>
  <xdr:twoCellAnchor>
    <xdr:from>
      <xdr:col>2</xdr:col>
      <xdr:colOff>104775</xdr:colOff>
      <xdr:row>6</xdr:row>
      <xdr:rowOff>85725</xdr:rowOff>
    </xdr:from>
    <xdr:to>
      <xdr:col>14</xdr:col>
      <xdr:colOff>371475</xdr:colOff>
      <xdr:row>10</xdr:row>
      <xdr:rowOff>790575</xdr:rowOff>
    </xdr:to>
    <xdr:sp>
      <xdr:nvSpPr>
        <xdr:cNvPr id="2" name="AutoShape 2"/>
        <xdr:cNvSpPr>
          <a:spLocks/>
        </xdr:cNvSpPr>
      </xdr:nvSpPr>
      <xdr:spPr>
        <a:xfrm>
          <a:off x="104775" y="2381250"/>
          <a:ext cx="3962400" cy="1952625"/>
        </a:xfrm>
        <a:prstGeom prst="wedgeRectCallout">
          <a:avLst>
            <a:gd name="adj1" fmla="val -5287"/>
            <a:gd name="adj2" fmla="val 66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薄黄色の網掛部は新しく入力してください。</a:t>
          </a:r>
          <a:r>
            <a:rPr lang="en-US" cap="none" sz="1000" b="1"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会員区分</a:t>
          </a:r>
          <a:r>
            <a:rPr lang="en-US" cap="none" sz="900" b="0" i="0" u="none" baseline="0">
              <a:solidFill>
                <a:srgbClr val="000000"/>
              </a:solidFill>
            </a:rPr>
            <a:t>は、　役員→1、　監督→2、　顧問→3、
　　　　　　コーチ→4、　（ 選手→5 ）
</a:t>
          </a:r>
          <a:r>
            <a:rPr lang="en-US" cap="none" sz="900" b="1" i="0" u="none" baseline="0">
              <a:solidFill>
                <a:srgbClr val="000000"/>
              </a:solidFill>
            </a:rPr>
            <a:t>性別</a:t>
          </a:r>
          <a:r>
            <a:rPr lang="en-US" cap="none" sz="900" b="0" i="0" u="none" baseline="0">
              <a:solidFill>
                <a:srgbClr val="000000"/>
              </a:solidFill>
            </a:rPr>
            <a:t>は、男子→1、女子→2　でお願いします。
</a:t>
          </a:r>
          <a:r>
            <a:rPr lang="en-US" cap="none" sz="900" b="1" i="0" u="none" baseline="0">
              <a:solidFill>
                <a:srgbClr val="000000"/>
              </a:solidFill>
            </a:rPr>
            <a:t>種別番号</a:t>
          </a:r>
          <a:r>
            <a:rPr lang="en-US" cap="none" sz="900" b="0" i="0" u="none" baseline="0">
              <a:solidFill>
                <a:srgbClr val="000000"/>
              </a:solidFill>
            </a:rPr>
            <a:t>については、教職員以外の人の番号を正しい番号
　　　一般→1、日学連→2　などに変えてください。
</a:t>
          </a:r>
          <a:r>
            <a:rPr lang="en-US" cap="none" sz="900" b="1" i="0" u="none" baseline="0">
              <a:solidFill>
                <a:srgbClr val="000000"/>
              </a:solidFill>
            </a:rPr>
            <a:t>新規・継続</a:t>
          </a:r>
          <a:r>
            <a:rPr lang="en-US" cap="none" sz="900" b="0" i="0" u="none" baseline="0">
              <a:solidFill>
                <a:srgbClr val="000000"/>
              </a:solidFill>
            </a:rPr>
            <a:t>（一番左の欄）は、昨年度登録されていた場合は ２ を、
　はじめての登録は １を入力してください。
生徒の場合、通常　２・３年生は ２　１年生は　１  となるはずです。
(中学で登録していたものを除き)
</a:t>
          </a:r>
        </a:p>
      </xdr:txBody>
    </xdr:sp>
    <xdr:clientData/>
  </xdr:twoCellAnchor>
  <xdr:twoCellAnchor>
    <xdr:from>
      <xdr:col>18</xdr:col>
      <xdr:colOff>295275</xdr:colOff>
      <xdr:row>8</xdr:row>
      <xdr:rowOff>180975</xdr:rowOff>
    </xdr:from>
    <xdr:to>
      <xdr:col>21</xdr:col>
      <xdr:colOff>333375</xdr:colOff>
      <xdr:row>10</xdr:row>
      <xdr:rowOff>142875</xdr:rowOff>
    </xdr:to>
    <xdr:sp>
      <xdr:nvSpPr>
        <xdr:cNvPr id="3" name="AutoShape 3"/>
        <xdr:cNvSpPr>
          <a:spLocks/>
        </xdr:cNvSpPr>
      </xdr:nvSpPr>
      <xdr:spPr>
        <a:xfrm>
          <a:off x="6134100" y="3067050"/>
          <a:ext cx="2038350" cy="619125"/>
        </a:xfrm>
        <a:prstGeom prst="wedgeRoundRectCallout">
          <a:avLst>
            <a:gd name="adj1" fmla="val -42523"/>
            <a:gd name="adj2" fmla="val 203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生年の年号について、</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→1</a:t>
          </a:r>
          <a:r>
            <a:rPr lang="en-US" cap="none" sz="1000" b="0" i="0" u="none" baseline="0">
              <a:solidFill>
                <a:srgbClr val="000000"/>
              </a:solidFill>
            </a:rPr>
            <a:t>、昭和</a:t>
          </a:r>
          <a:r>
            <a:rPr lang="en-US" cap="none" sz="1000" b="0" i="0" u="none" baseline="0">
              <a:solidFill>
                <a:srgbClr val="000000"/>
              </a:solidFill>
            </a:rPr>
            <a:t>→2</a:t>
          </a:r>
          <a:r>
            <a:rPr lang="en-US" cap="none" sz="1000" b="0" i="0" u="none" baseline="0">
              <a:solidFill>
                <a:srgbClr val="000000"/>
              </a:solidFill>
            </a:rPr>
            <a:t>、西暦</a:t>
          </a:r>
          <a:r>
            <a:rPr lang="en-US" cap="none" sz="1000" b="0" i="0" u="none" baseline="0">
              <a:solidFill>
                <a:srgbClr val="000000"/>
              </a:solidFill>
            </a:rPr>
            <a:t>→3
</a:t>
          </a:r>
          <a:r>
            <a:rPr lang="en-US" cap="none" sz="1000" b="0" i="0" u="none" baseline="0">
              <a:solidFill>
                <a:srgbClr val="000000"/>
              </a:solidFill>
            </a:rPr>
            <a:t>と入力してください。</a:t>
          </a:r>
        </a:p>
      </xdr:txBody>
    </xdr:sp>
    <xdr:clientData/>
  </xdr:twoCellAnchor>
  <xdr:twoCellAnchor>
    <xdr:from>
      <xdr:col>6</xdr:col>
      <xdr:colOff>466725</xdr:colOff>
      <xdr:row>0</xdr:row>
      <xdr:rowOff>133350</xdr:rowOff>
    </xdr:from>
    <xdr:to>
      <xdr:col>14</xdr:col>
      <xdr:colOff>533400</xdr:colOff>
      <xdr:row>0</xdr:row>
      <xdr:rowOff>495300</xdr:rowOff>
    </xdr:to>
    <xdr:sp>
      <xdr:nvSpPr>
        <xdr:cNvPr id="4" name="AutoShape 4"/>
        <xdr:cNvSpPr>
          <a:spLocks/>
        </xdr:cNvSpPr>
      </xdr:nvSpPr>
      <xdr:spPr>
        <a:xfrm>
          <a:off x="1781175" y="133350"/>
          <a:ext cx="2447925" cy="361950"/>
        </a:xfrm>
        <a:prstGeom prst="wedgeRectCallout">
          <a:avLst>
            <a:gd name="adj1" fmla="val 38717"/>
            <a:gd name="adj2" fmla="val 157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高等学校でないときは青の網掛け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の部分を手直ししてください。</a:t>
          </a:r>
        </a:p>
      </xdr:txBody>
    </xdr:sp>
    <xdr:clientData/>
  </xdr:twoCellAnchor>
  <xdr:twoCellAnchor>
    <xdr:from>
      <xdr:col>20</xdr:col>
      <xdr:colOff>171450</xdr:colOff>
      <xdr:row>3</xdr:row>
      <xdr:rowOff>219075</xdr:rowOff>
    </xdr:from>
    <xdr:to>
      <xdr:col>22</xdr:col>
      <xdr:colOff>466725</xdr:colOff>
      <xdr:row>5</xdr:row>
      <xdr:rowOff>123825</xdr:rowOff>
    </xdr:to>
    <xdr:sp>
      <xdr:nvSpPr>
        <xdr:cNvPr id="5" name="AutoShape 5"/>
        <xdr:cNvSpPr>
          <a:spLocks/>
        </xdr:cNvSpPr>
      </xdr:nvSpPr>
      <xdr:spPr>
        <a:xfrm>
          <a:off x="6772275" y="1628775"/>
          <a:ext cx="2771775" cy="495300"/>
        </a:xfrm>
        <a:prstGeom prst="wedgeRectCallout">
          <a:avLst>
            <a:gd name="adj1" fmla="val -1546"/>
            <a:gd name="adj2" fmla="val 961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今年度新しくクラブができた学校は　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新規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そうでない場合は　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継続　を入力します。</a:t>
          </a:r>
        </a:p>
      </xdr:txBody>
    </xdr:sp>
    <xdr:clientData/>
  </xdr:twoCellAnchor>
  <xdr:twoCellAnchor>
    <xdr:from>
      <xdr:col>13</xdr:col>
      <xdr:colOff>590550</xdr:colOff>
      <xdr:row>7</xdr:row>
      <xdr:rowOff>0</xdr:rowOff>
    </xdr:from>
    <xdr:to>
      <xdr:col>14</xdr:col>
      <xdr:colOff>514350</xdr:colOff>
      <xdr:row>8</xdr:row>
      <xdr:rowOff>38100</xdr:rowOff>
    </xdr:to>
    <xdr:sp>
      <xdr:nvSpPr>
        <xdr:cNvPr id="6" name="Text Box 7"/>
        <xdr:cNvSpPr txBox="1">
          <a:spLocks noChangeArrowheads="1"/>
        </xdr:cNvSpPr>
      </xdr:nvSpPr>
      <xdr:spPr>
        <a:xfrm>
          <a:off x="3333750" y="2590800"/>
          <a:ext cx="8763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登録申請日</a:t>
          </a:r>
        </a:p>
      </xdr:txBody>
    </xdr:sp>
    <xdr:clientData/>
  </xdr:twoCellAnchor>
  <xdr:twoCellAnchor>
    <xdr:from>
      <xdr:col>2</xdr:col>
      <xdr:colOff>85725</xdr:colOff>
      <xdr:row>2</xdr:row>
      <xdr:rowOff>19050</xdr:rowOff>
    </xdr:from>
    <xdr:to>
      <xdr:col>6</xdr:col>
      <xdr:colOff>276225</xdr:colOff>
      <xdr:row>4</xdr:row>
      <xdr:rowOff>28575</xdr:rowOff>
    </xdr:to>
    <xdr:sp>
      <xdr:nvSpPr>
        <xdr:cNvPr id="7" name="AutoShape 4"/>
        <xdr:cNvSpPr>
          <a:spLocks/>
        </xdr:cNvSpPr>
      </xdr:nvSpPr>
      <xdr:spPr>
        <a:xfrm>
          <a:off x="85725" y="1133475"/>
          <a:ext cx="1504950" cy="600075"/>
        </a:xfrm>
        <a:prstGeom prst="wedgeRectCallout">
          <a:avLst>
            <a:gd name="adj1" fmla="val 66453"/>
            <a:gd name="adj2" fmla="val -86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数字を入れるだけです。
男女のコードは入れなくてもかまいません。</a:t>
          </a:r>
        </a:p>
      </xdr:txBody>
    </xdr:sp>
    <xdr:clientData/>
  </xdr:twoCellAnchor>
  <xdr:twoCellAnchor>
    <xdr:from>
      <xdr:col>20</xdr:col>
      <xdr:colOff>695325</xdr:colOff>
      <xdr:row>10</xdr:row>
      <xdr:rowOff>276225</xdr:rowOff>
    </xdr:from>
    <xdr:to>
      <xdr:col>22</xdr:col>
      <xdr:colOff>666750</xdr:colOff>
      <xdr:row>10</xdr:row>
      <xdr:rowOff>895350</xdr:rowOff>
    </xdr:to>
    <xdr:sp>
      <xdr:nvSpPr>
        <xdr:cNvPr id="8" name="AutoShape 3"/>
        <xdr:cNvSpPr>
          <a:spLocks/>
        </xdr:cNvSpPr>
      </xdr:nvSpPr>
      <xdr:spPr>
        <a:xfrm>
          <a:off x="7296150" y="3819525"/>
          <a:ext cx="2447925" cy="619125"/>
        </a:xfrm>
        <a:prstGeom prst="wedgeRoundRectCallout">
          <a:avLst>
            <a:gd name="adj1" fmla="val -39884"/>
            <a:gd name="adj2" fmla="val 930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姓名からフリガナを読んできますが
うまく読まないときは
ここに、直接入力してください。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6</xdr:row>
      <xdr:rowOff>57150</xdr:rowOff>
    </xdr:from>
    <xdr:to>
      <xdr:col>14</xdr:col>
      <xdr:colOff>38100</xdr:colOff>
      <xdr:row>10</xdr:row>
      <xdr:rowOff>771525</xdr:rowOff>
    </xdr:to>
    <xdr:sp>
      <xdr:nvSpPr>
        <xdr:cNvPr id="1" name="AutoShape 6"/>
        <xdr:cNvSpPr>
          <a:spLocks/>
        </xdr:cNvSpPr>
      </xdr:nvSpPr>
      <xdr:spPr>
        <a:xfrm>
          <a:off x="85725" y="2352675"/>
          <a:ext cx="3724275" cy="1895475"/>
        </a:xfrm>
        <a:prstGeom prst="wedgeRectCallout">
          <a:avLst>
            <a:gd name="adj1" fmla="val -3708"/>
            <a:gd name="adj2" fmla="val 695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薄黄色の網掛部は新しく入力してください。</a:t>
          </a:r>
          <a:r>
            <a:rPr lang="en-US" cap="none" sz="900" b="0" i="0" u="none" baseline="0">
              <a:solidFill>
                <a:srgbClr val="000000"/>
              </a:solidFill>
            </a:rPr>
            <a:t>
</a:t>
          </a:r>
          <a:r>
            <a:rPr lang="en-US" cap="none" sz="900" b="1" i="0" u="none" baseline="0">
              <a:solidFill>
                <a:srgbClr val="000000"/>
              </a:solidFill>
            </a:rPr>
            <a:t>会員区分</a:t>
          </a:r>
          <a:r>
            <a:rPr lang="en-US" cap="none" sz="900" b="0" i="0" u="none" baseline="0">
              <a:solidFill>
                <a:srgbClr val="000000"/>
              </a:solidFill>
            </a:rPr>
            <a:t>は、　役員→1、　監督→2、　顧問→3、
　　　　　　コーチ→4、　（ 選手→5 ）
</a:t>
          </a:r>
          <a:r>
            <a:rPr lang="en-US" cap="none" sz="900" b="1" i="0" u="none" baseline="0">
              <a:solidFill>
                <a:srgbClr val="000000"/>
              </a:solidFill>
            </a:rPr>
            <a:t>性別</a:t>
          </a:r>
          <a:r>
            <a:rPr lang="en-US" cap="none" sz="900" b="0" i="0" u="none" baseline="0">
              <a:solidFill>
                <a:srgbClr val="000000"/>
              </a:solidFill>
            </a:rPr>
            <a:t>は、男子→1、女子→2　でお願いします。
</a:t>
          </a:r>
          <a:r>
            <a:rPr lang="en-US" cap="none" sz="900" b="1" i="0" u="none" baseline="0">
              <a:solidFill>
                <a:srgbClr val="000000"/>
              </a:solidFill>
            </a:rPr>
            <a:t>種別番号</a:t>
          </a:r>
          <a:r>
            <a:rPr lang="en-US" cap="none" sz="900" b="0" i="0" u="none" baseline="0">
              <a:solidFill>
                <a:srgbClr val="000000"/>
              </a:solidFill>
            </a:rPr>
            <a:t>については、教職員以外の人の番号を正しい番号
　　　一般→1、日学連→2　などに変えてください。
</a:t>
          </a:r>
          <a:r>
            <a:rPr lang="en-US" cap="none" sz="900" b="1" i="0" u="none" baseline="0">
              <a:solidFill>
                <a:srgbClr val="000000"/>
              </a:solidFill>
            </a:rPr>
            <a:t>新規・継続</a:t>
          </a:r>
          <a:r>
            <a:rPr lang="en-US" cap="none" sz="900" b="0" i="0" u="none" baseline="0">
              <a:solidFill>
                <a:srgbClr val="000000"/>
              </a:solidFill>
            </a:rPr>
            <a:t>（一番左の欄）は、昨年度登録されていた場合は ２ を、
　はじめての登録は １を入力してください。
生徒の場合、通常　２・３年生は ２　１年生は　１  となるはずです。(中学で登録していたものを除き)
</a:t>
          </a:r>
        </a:p>
      </xdr:txBody>
    </xdr:sp>
    <xdr:clientData/>
  </xdr:twoCellAnchor>
  <xdr:twoCellAnchor>
    <xdr:from>
      <xdr:col>14</xdr:col>
      <xdr:colOff>352425</xdr:colOff>
      <xdr:row>10</xdr:row>
      <xdr:rowOff>104775</xdr:rowOff>
    </xdr:from>
    <xdr:to>
      <xdr:col>18</xdr:col>
      <xdr:colOff>219075</xdr:colOff>
      <xdr:row>10</xdr:row>
      <xdr:rowOff>933450</xdr:rowOff>
    </xdr:to>
    <xdr:sp>
      <xdr:nvSpPr>
        <xdr:cNvPr id="2" name="AutoShape 1"/>
        <xdr:cNvSpPr>
          <a:spLocks/>
        </xdr:cNvSpPr>
      </xdr:nvSpPr>
      <xdr:spPr>
        <a:xfrm>
          <a:off x="4124325" y="3581400"/>
          <a:ext cx="2009775" cy="828675"/>
        </a:xfrm>
        <a:prstGeom prst="wedgeRoundRectCallout">
          <a:avLst>
            <a:gd name="adj1" fmla="val -38152"/>
            <a:gd name="adj2" fmla="val 8448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色のないセルについては、</a:t>
          </a:r>
          <a:r>
            <a:rPr lang="en-US" cap="none" sz="1000" b="0" i="0" u="none" baseline="0">
              <a:solidFill>
                <a:srgbClr val="000000"/>
              </a:solidFill>
            </a:rPr>
            <a:t>
</a:t>
          </a:r>
          <a:r>
            <a:rPr lang="en-US" cap="none" sz="1000" b="0" i="0" u="none" baseline="0">
              <a:solidFill>
                <a:srgbClr val="000000"/>
              </a:solidFill>
            </a:rPr>
            <a:t>春季大会参加申込書ファイル</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入力用シート）から</a:t>
          </a:r>
          <a:r>
            <a:rPr lang="en-US" cap="none" sz="1000" b="0" i="0" u="none" baseline="0">
              <a:solidFill>
                <a:srgbClr val="000000"/>
              </a:solidFill>
            </a:rPr>
            <a:t>
</a:t>
          </a:r>
          <a:r>
            <a:rPr lang="en-US" cap="none" sz="1000" b="0" i="0" u="none" baseline="0">
              <a:solidFill>
                <a:srgbClr val="000000"/>
              </a:solidFill>
            </a:rPr>
            <a:t>コピーできます。</a:t>
          </a:r>
        </a:p>
      </xdr:txBody>
    </xdr:sp>
    <xdr:clientData/>
  </xdr:twoCellAnchor>
  <xdr:twoCellAnchor>
    <xdr:from>
      <xdr:col>19</xdr:col>
      <xdr:colOff>85725</xdr:colOff>
      <xdr:row>8</xdr:row>
      <xdr:rowOff>190500</xdr:rowOff>
    </xdr:from>
    <xdr:to>
      <xdr:col>21</xdr:col>
      <xdr:colOff>485775</xdr:colOff>
      <xdr:row>10</xdr:row>
      <xdr:rowOff>228600</xdr:rowOff>
    </xdr:to>
    <xdr:sp>
      <xdr:nvSpPr>
        <xdr:cNvPr id="3" name="AutoShape 3"/>
        <xdr:cNvSpPr>
          <a:spLocks/>
        </xdr:cNvSpPr>
      </xdr:nvSpPr>
      <xdr:spPr>
        <a:xfrm>
          <a:off x="6353175" y="3076575"/>
          <a:ext cx="2047875" cy="628650"/>
        </a:xfrm>
        <a:prstGeom prst="wedgeRoundRectCallout">
          <a:avLst>
            <a:gd name="adj1" fmla="val -37439"/>
            <a:gd name="adj2" fmla="val 1984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生年の年号について、</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→1</a:t>
          </a:r>
          <a:r>
            <a:rPr lang="en-US" cap="none" sz="1000" b="0" i="0" u="none" baseline="0">
              <a:solidFill>
                <a:srgbClr val="000000"/>
              </a:solidFill>
            </a:rPr>
            <a:t>、昭和</a:t>
          </a:r>
          <a:r>
            <a:rPr lang="en-US" cap="none" sz="1000" b="0" i="0" u="none" baseline="0">
              <a:solidFill>
                <a:srgbClr val="000000"/>
              </a:solidFill>
            </a:rPr>
            <a:t>→2</a:t>
          </a:r>
          <a:r>
            <a:rPr lang="en-US" cap="none" sz="1000" b="0" i="0" u="none" baseline="0">
              <a:solidFill>
                <a:srgbClr val="000000"/>
              </a:solidFill>
            </a:rPr>
            <a:t>、西暦</a:t>
          </a:r>
          <a:r>
            <a:rPr lang="en-US" cap="none" sz="1000" b="0" i="0" u="none" baseline="0">
              <a:solidFill>
                <a:srgbClr val="000000"/>
              </a:solidFill>
            </a:rPr>
            <a:t>→3
</a:t>
          </a:r>
          <a:r>
            <a:rPr lang="en-US" cap="none" sz="1000" b="0" i="0" u="none" baseline="0">
              <a:solidFill>
                <a:srgbClr val="000000"/>
              </a:solidFill>
            </a:rPr>
            <a:t>と入力してください。</a:t>
          </a:r>
        </a:p>
      </xdr:txBody>
    </xdr:sp>
    <xdr:clientData/>
  </xdr:twoCellAnchor>
  <xdr:twoCellAnchor>
    <xdr:from>
      <xdr:col>11</xdr:col>
      <xdr:colOff>476250</xdr:colOff>
      <xdr:row>0</xdr:row>
      <xdr:rowOff>57150</xdr:rowOff>
    </xdr:from>
    <xdr:to>
      <xdr:col>14</xdr:col>
      <xdr:colOff>933450</xdr:colOff>
      <xdr:row>0</xdr:row>
      <xdr:rowOff>419100</xdr:rowOff>
    </xdr:to>
    <xdr:sp>
      <xdr:nvSpPr>
        <xdr:cNvPr id="4" name="AutoShape 4"/>
        <xdr:cNvSpPr>
          <a:spLocks/>
        </xdr:cNvSpPr>
      </xdr:nvSpPr>
      <xdr:spPr>
        <a:xfrm>
          <a:off x="2390775" y="57150"/>
          <a:ext cx="2314575" cy="361950"/>
        </a:xfrm>
        <a:prstGeom prst="wedgeRectCallout">
          <a:avLst>
            <a:gd name="adj1" fmla="val 30657"/>
            <a:gd name="adj2" fmla="val 1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高等学校でないときは濃い網掛け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の部分を手直ししてください。</a:t>
          </a:r>
        </a:p>
      </xdr:txBody>
    </xdr:sp>
    <xdr:clientData/>
  </xdr:twoCellAnchor>
  <xdr:twoCellAnchor>
    <xdr:from>
      <xdr:col>20</xdr:col>
      <xdr:colOff>171450</xdr:colOff>
      <xdr:row>3</xdr:row>
      <xdr:rowOff>219075</xdr:rowOff>
    </xdr:from>
    <xdr:to>
      <xdr:col>22</xdr:col>
      <xdr:colOff>466725</xdr:colOff>
      <xdr:row>5</xdr:row>
      <xdr:rowOff>123825</xdr:rowOff>
    </xdr:to>
    <xdr:sp>
      <xdr:nvSpPr>
        <xdr:cNvPr id="5" name="AutoShape 5"/>
        <xdr:cNvSpPr>
          <a:spLocks/>
        </xdr:cNvSpPr>
      </xdr:nvSpPr>
      <xdr:spPr>
        <a:xfrm>
          <a:off x="6848475" y="1628775"/>
          <a:ext cx="2771775" cy="495300"/>
        </a:xfrm>
        <a:prstGeom prst="wedgeRectCallout">
          <a:avLst>
            <a:gd name="adj1" fmla="val -1546"/>
            <a:gd name="adj2" fmla="val 961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今年度新しくクラブができた学校は　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新規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そうでない場合は　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継続　を入力します。</a:t>
          </a:r>
        </a:p>
      </xdr:txBody>
    </xdr:sp>
    <xdr:clientData/>
  </xdr:twoCellAnchor>
  <xdr:twoCellAnchor>
    <xdr:from>
      <xdr:col>13</xdr:col>
      <xdr:colOff>590550</xdr:colOff>
      <xdr:row>7</xdr:row>
      <xdr:rowOff>0</xdr:rowOff>
    </xdr:from>
    <xdr:to>
      <xdr:col>14</xdr:col>
      <xdr:colOff>409575</xdr:colOff>
      <xdr:row>8</xdr:row>
      <xdr:rowOff>38100</xdr:rowOff>
    </xdr:to>
    <xdr:sp>
      <xdr:nvSpPr>
        <xdr:cNvPr id="6" name="Text Box 7"/>
        <xdr:cNvSpPr txBox="1">
          <a:spLocks noChangeArrowheads="1"/>
        </xdr:cNvSpPr>
      </xdr:nvSpPr>
      <xdr:spPr>
        <a:xfrm>
          <a:off x="3409950" y="2590800"/>
          <a:ext cx="77152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登録申請日</a:t>
          </a:r>
        </a:p>
      </xdr:txBody>
    </xdr:sp>
    <xdr:clientData/>
  </xdr:twoCellAnchor>
  <xdr:twoCellAnchor>
    <xdr:from>
      <xdr:col>2</xdr:col>
      <xdr:colOff>142875</xdr:colOff>
      <xdr:row>2</xdr:row>
      <xdr:rowOff>76200</xdr:rowOff>
    </xdr:from>
    <xdr:to>
      <xdr:col>6</xdr:col>
      <xdr:colOff>247650</xdr:colOff>
      <xdr:row>4</xdr:row>
      <xdr:rowOff>85725</xdr:rowOff>
    </xdr:to>
    <xdr:sp>
      <xdr:nvSpPr>
        <xdr:cNvPr id="7" name="AutoShape 4"/>
        <xdr:cNvSpPr>
          <a:spLocks/>
        </xdr:cNvSpPr>
      </xdr:nvSpPr>
      <xdr:spPr>
        <a:xfrm>
          <a:off x="142875" y="1190625"/>
          <a:ext cx="1504950" cy="600075"/>
        </a:xfrm>
        <a:prstGeom prst="wedgeRectCallout">
          <a:avLst>
            <a:gd name="adj1" fmla="val 66453"/>
            <a:gd name="adj2" fmla="val -86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数字を入れるだけです。
男女のコードは入れなくてもかまいません。</a:t>
          </a:r>
        </a:p>
      </xdr:txBody>
    </xdr:sp>
    <xdr:clientData/>
  </xdr:twoCellAnchor>
  <xdr:twoCellAnchor>
    <xdr:from>
      <xdr:col>20</xdr:col>
      <xdr:colOff>733425</xdr:colOff>
      <xdr:row>10</xdr:row>
      <xdr:rowOff>314325</xdr:rowOff>
    </xdr:from>
    <xdr:to>
      <xdr:col>23</xdr:col>
      <xdr:colOff>19050</xdr:colOff>
      <xdr:row>10</xdr:row>
      <xdr:rowOff>933450</xdr:rowOff>
    </xdr:to>
    <xdr:sp>
      <xdr:nvSpPr>
        <xdr:cNvPr id="8" name="AutoShape 3"/>
        <xdr:cNvSpPr>
          <a:spLocks/>
        </xdr:cNvSpPr>
      </xdr:nvSpPr>
      <xdr:spPr>
        <a:xfrm>
          <a:off x="7410450" y="3790950"/>
          <a:ext cx="2447925" cy="619125"/>
        </a:xfrm>
        <a:prstGeom prst="wedgeRoundRectCallout">
          <a:avLst>
            <a:gd name="adj1" fmla="val -39884"/>
            <a:gd name="adj2" fmla="val 86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姓名からフリガナを読んできますが
うまく読まないときは
ここに、直接入力してください。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B2:CL52"/>
  <sheetViews>
    <sheetView zoomScalePageLayoutView="0" workbookViewId="0" topLeftCell="D28">
      <selection activeCell="H57" sqref="H57"/>
    </sheetView>
  </sheetViews>
  <sheetFormatPr defaultColWidth="9.00390625" defaultRowHeight="13.5"/>
  <cols>
    <col min="1" max="1" width="0.5" style="9" customWidth="1"/>
    <col min="2" max="9" width="2.00390625" style="9" customWidth="1"/>
    <col min="10" max="10" width="4.25390625" style="9" hidden="1" customWidth="1"/>
    <col min="11" max="18" width="2.00390625" style="9" customWidth="1"/>
    <col min="19" max="20" width="3.00390625" style="9" customWidth="1"/>
    <col min="21" max="63" width="2.00390625" style="9" customWidth="1"/>
    <col min="64" max="66" width="1.75390625" style="9" customWidth="1"/>
    <col min="67" max="67" width="1.875" style="9" customWidth="1"/>
    <col min="68" max="70" width="1.75390625" style="9" customWidth="1"/>
    <col min="71" max="71" width="1.875" style="9" customWidth="1"/>
    <col min="72" max="75" width="1.75390625" style="9" customWidth="1"/>
    <col min="76" max="79" width="2.00390625" style="9" customWidth="1"/>
    <col min="80" max="80" width="1.875" style="51" customWidth="1"/>
    <col min="81" max="81" width="1.875" style="9" customWidth="1"/>
    <col min="82" max="82" width="3.375" style="9" bestFit="1" customWidth="1"/>
    <col min="83" max="89" width="5.625" style="9" customWidth="1"/>
    <col min="90" max="16384" width="9.00390625" style="9" customWidth="1"/>
  </cols>
  <sheetData>
    <row r="1" ht="2.25" customHeight="1" thickBot="1"/>
    <row r="2" spans="2:80" s="16" customFormat="1" ht="17.25" customHeight="1" thickBot="1">
      <c r="B2" s="625" t="s">
        <v>280</v>
      </c>
      <c r="C2" s="626"/>
      <c r="D2" s="626"/>
      <c r="E2" s="626"/>
      <c r="F2" s="626"/>
      <c r="G2" s="626"/>
      <c r="H2" s="626"/>
      <c r="I2" s="626"/>
      <c r="J2" s="626"/>
      <c r="K2" s="626"/>
      <c r="L2" s="626"/>
      <c r="M2" s="626"/>
      <c r="N2" s="626"/>
      <c r="O2" s="626"/>
      <c r="P2" s="626"/>
      <c r="Q2" s="626"/>
      <c r="R2" s="626"/>
      <c r="S2" s="626"/>
      <c r="T2" s="627"/>
      <c r="U2" s="127"/>
      <c r="V2" s="128"/>
      <c r="W2" s="620" t="s">
        <v>167</v>
      </c>
      <c r="X2" s="620"/>
      <c r="Y2" s="620"/>
      <c r="Z2" s="620" t="s">
        <v>281</v>
      </c>
      <c r="AA2" s="621" t="s">
        <v>388</v>
      </c>
      <c r="AB2" s="621"/>
      <c r="AC2" s="621"/>
      <c r="AD2" s="620" t="s">
        <v>282</v>
      </c>
      <c r="AE2" s="620" t="s">
        <v>170</v>
      </c>
      <c r="AF2" s="620"/>
      <c r="AG2" s="620"/>
      <c r="AH2" s="128"/>
      <c r="AI2" s="13"/>
      <c r="AJ2" s="622" t="s">
        <v>171</v>
      </c>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13"/>
      <c r="BJ2" s="13"/>
      <c r="BK2" s="13"/>
      <c r="BL2" s="13"/>
      <c r="BM2" s="13"/>
      <c r="BN2" s="13"/>
      <c r="BO2" s="14"/>
      <c r="BP2" s="14"/>
      <c r="BQ2" s="14"/>
      <c r="BR2" s="14"/>
      <c r="BS2" s="14"/>
      <c r="BT2" s="14"/>
      <c r="BU2" s="14"/>
      <c r="BV2" s="15" t="s">
        <v>172</v>
      </c>
      <c r="BW2" s="624"/>
      <c r="BX2" s="624"/>
      <c r="BY2" s="624"/>
      <c r="BZ2" s="624"/>
      <c r="CB2" s="54"/>
    </row>
    <row r="3" spans="4:80" s="23" customFormat="1" ht="7.5" customHeight="1" thickBot="1">
      <c r="D3" s="129"/>
      <c r="E3" s="129"/>
      <c r="F3" s="129"/>
      <c r="G3" s="129"/>
      <c r="H3" s="129"/>
      <c r="I3" s="129"/>
      <c r="J3" s="129"/>
      <c r="K3" s="129"/>
      <c r="L3" s="129"/>
      <c r="M3" s="129"/>
      <c r="N3" s="129"/>
      <c r="O3" s="129"/>
      <c r="P3" s="129"/>
      <c r="Q3" s="129"/>
      <c r="R3" s="129"/>
      <c r="S3" s="129"/>
      <c r="T3" s="130"/>
      <c r="U3" s="130"/>
      <c r="V3" s="25"/>
      <c r="W3" s="620"/>
      <c r="X3" s="620"/>
      <c r="Y3" s="620"/>
      <c r="Z3" s="620"/>
      <c r="AA3" s="621"/>
      <c r="AB3" s="621"/>
      <c r="AC3" s="621"/>
      <c r="AD3" s="620"/>
      <c r="AE3" s="620"/>
      <c r="AF3" s="620"/>
      <c r="AG3" s="620"/>
      <c r="AH3" s="131"/>
      <c r="AI3" s="13"/>
      <c r="AJ3" s="623"/>
      <c r="AK3" s="623"/>
      <c r="AL3" s="623"/>
      <c r="AM3" s="623"/>
      <c r="AN3" s="623"/>
      <c r="AO3" s="623"/>
      <c r="AP3" s="623"/>
      <c r="AQ3" s="623"/>
      <c r="AR3" s="623"/>
      <c r="AS3" s="623"/>
      <c r="AT3" s="623"/>
      <c r="AU3" s="623"/>
      <c r="AV3" s="623"/>
      <c r="AW3" s="623"/>
      <c r="AX3" s="623"/>
      <c r="AY3" s="623"/>
      <c r="AZ3" s="623"/>
      <c r="BA3" s="623"/>
      <c r="BB3" s="623"/>
      <c r="BC3" s="623"/>
      <c r="BD3" s="623"/>
      <c r="BE3" s="623"/>
      <c r="BF3" s="623"/>
      <c r="BG3" s="623"/>
      <c r="BH3" s="623"/>
      <c r="BI3" s="13"/>
      <c r="BJ3" s="13"/>
      <c r="BK3" s="13"/>
      <c r="BL3" s="13"/>
      <c r="BM3" s="13"/>
      <c r="BN3" s="13"/>
      <c r="BO3" s="21"/>
      <c r="BP3" s="21"/>
      <c r="BQ3" s="21"/>
      <c r="BR3" s="21"/>
      <c r="BS3" s="21"/>
      <c r="BT3" s="21"/>
      <c r="BU3" s="21"/>
      <c r="BV3" s="21"/>
      <c r="BW3" s="21"/>
      <c r="BX3" s="22"/>
      <c r="BY3" s="22"/>
      <c r="BZ3" s="22"/>
      <c r="CA3" s="22"/>
      <c r="CB3" s="22"/>
    </row>
    <row r="4" spans="4:80" s="23" customFormat="1" ht="3.75" customHeight="1" thickTop="1">
      <c r="D4" s="24"/>
      <c r="E4" s="24"/>
      <c r="F4" s="24"/>
      <c r="G4" s="24"/>
      <c r="H4" s="24"/>
      <c r="I4" s="24"/>
      <c r="J4" s="24"/>
      <c r="K4" s="24"/>
      <c r="L4" s="24"/>
      <c r="M4" s="24"/>
      <c r="N4" s="24"/>
      <c r="O4" s="24"/>
      <c r="P4" s="24"/>
      <c r="Q4" s="24"/>
      <c r="R4" s="24"/>
      <c r="S4" s="24"/>
      <c r="T4" s="21"/>
      <c r="U4" s="21"/>
      <c r="V4" s="25"/>
      <c r="W4" s="26"/>
      <c r="X4" s="26"/>
      <c r="Y4" s="26"/>
      <c r="Z4" s="26"/>
      <c r="AA4" s="27"/>
      <c r="AB4" s="27"/>
      <c r="AC4" s="27"/>
      <c r="AD4" s="26"/>
      <c r="AE4" s="26"/>
      <c r="AF4" s="26"/>
      <c r="AG4" s="26"/>
      <c r="AI4" s="13"/>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13"/>
      <c r="BJ4" s="13"/>
      <c r="BK4" s="13"/>
      <c r="BL4" s="13"/>
      <c r="BM4" s="13"/>
      <c r="BN4" s="13"/>
      <c r="BO4" s="21"/>
      <c r="BP4" s="21"/>
      <c r="BQ4" s="21"/>
      <c r="BR4" s="21"/>
      <c r="BS4" s="21"/>
      <c r="BT4" s="21"/>
      <c r="BU4" s="21"/>
      <c r="BV4" s="21"/>
      <c r="BW4" s="21"/>
      <c r="BX4" s="22"/>
      <c r="BY4" s="22"/>
      <c r="BZ4" s="22"/>
      <c r="CA4" s="22"/>
      <c r="CB4" s="22"/>
    </row>
    <row r="5" spans="4:90" s="34" customFormat="1" ht="15" customHeight="1" thickBot="1">
      <c r="D5" s="29"/>
      <c r="E5" s="29"/>
      <c r="F5" s="29"/>
      <c r="G5" s="29"/>
      <c r="H5" s="29"/>
      <c r="I5" s="29"/>
      <c r="J5" s="29"/>
      <c r="K5" s="29"/>
      <c r="L5" s="29"/>
      <c r="M5" s="29"/>
      <c r="N5" s="29"/>
      <c r="O5" s="29"/>
      <c r="P5" s="29"/>
      <c r="Q5" s="29"/>
      <c r="R5" s="29"/>
      <c r="S5" s="29"/>
      <c r="T5" s="29"/>
      <c r="U5" s="29"/>
      <c r="V5" s="619" t="s">
        <v>173</v>
      </c>
      <c r="W5" s="619"/>
      <c r="X5" s="619"/>
      <c r="Y5" s="619"/>
      <c r="Z5" s="619"/>
      <c r="AA5" s="619"/>
      <c r="AB5" s="132" t="s">
        <v>15</v>
      </c>
      <c r="AC5" s="617" t="s">
        <v>64</v>
      </c>
      <c r="AD5" s="617"/>
      <c r="AE5" s="617"/>
      <c r="AF5" s="617"/>
      <c r="AG5" s="617"/>
      <c r="AH5" s="133" t="s">
        <v>283</v>
      </c>
      <c r="AI5" s="619" t="s">
        <v>284</v>
      </c>
      <c r="AJ5" s="619"/>
      <c r="AK5" s="619"/>
      <c r="AL5" s="619"/>
      <c r="AM5" s="619"/>
      <c r="AN5" s="619"/>
      <c r="AO5" s="619"/>
      <c r="AP5" s="619"/>
      <c r="AQ5" s="619"/>
      <c r="AR5" s="619"/>
      <c r="AS5" s="619"/>
      <c r="AT5" s="619"/>
      <c r="AU5" s="619"/>
      <c r="AV5" s="132" t="s">
        <v>15</v>
      </c>
      <c r="AW5" s="618"/>
      <c r="AX5" s="618"/>
      <c r="AY5" s="618"/>
      <c r="AZ5" s="618"/>
      <c r="BA5" s="618"/>
      <c r="BB5" s="618"/>
      <c r="BC5" s="618"/>
      <c r="BD5" s="618"/>
      <c r="BE5" s="618"/>
      <c r="BF5" s="618"/>
      <c r="BG5" s="618"/>
      <c r="BH5" s="618"/>
      <c r="BI5" s="618"/>
      <c r="BJ5" s="618"/>
      <c r="BK5" s="133" t="s">
        <v>283</v>
      </c>
      <c r="BL5" s="619" t="s">
        <v>285</v>
      </c>
      <c r="BM5" s="619"/>
      <c r="BN5" s="619"/>
      <c r="BO5" s="619"/>
      <c r="BP5" s="619"/>
      <c r="BQ5" s="619"/>
      <c r="BR5" s="617" t="s">
        <v>392</v>
      </c>
      <c r="BS5" s="617"/>
      <c r="BT5" s="134" t="s">
        <v>177</v>
      </c>
      <c r="BU5" s="618" t="s">
        <v>393</v>
      </c>
      <c r="BV5" s="618"/>
      <c r="BW5" s="134" t="s">
        <v>11</v>
      </c>
      <c r="BX5" s="618" t="s">
        <v>394</v>
      </c>
      <c r="BY5" s="618"/>
      <c r="BZ5" s="132" t="s">
        <v>178</v>
      </c>
      <c r="CA5" s="135" t="s">
        <v>179</v>
      </c>
      <c r="CB5" s="55"/>
      <c r="CG5" s="35"/>
      <c r="CL5" s="36"/>
    </row>
    <row r="6" spans="2:90" s="34" customFormat="1" ht="16.5" customHeight="1">
      <c r="B6" s="643" t="s">
        <v>180</v>
      </c>
      <c r="C6" s="644"/>
      <c r="D6" s="644"/>
      <c r="E6" s="644"/>
      <c r="F6" s="645" t="s">
        <v>41</v>
      </c>
      <c r="G6" s="644"/>
      <c r="H6" s="644"/>
      <c r="I6" s="644"/>
      <c r="J6" s="646"/>
      <c r="K6" s="649" t="s">
        <v>181</v>
      </c>
      <c r="L6" s="650"/>
      <c r="M6" s="650"/>
      <c r="N6" s="650"/>
      <c r="O6" s="650"/>
      <c r="P6" s="650"/>
      <c r="Q6" s="650"/>
      <c r="R6" s="651"/>
      <c r="S6" s="583" t="s">
        <v>182</v>
      </c>
      <c r="T6" s="647"/>
      <c r="U6" s="583"/>
      <c r="V6" s="583"/>
      <c r="W6" s="583"/>
      <c r="X6" s="583"/>
      <c r="Y6" s="583"/>
      <c r="Z6" s="583"/>
      <c r="AA6" s="583"/>
      <c r="AB6" s="583"/>
      <c r="AC6" s="583"/>
      <c r="AD6" s="583"/>
      <c r="AE6" s="583"/>
      <c r="AF6" s="583"/>
      <c r="AG6" s="583"/>
      <c r="AH6" s="583"/>
      <c r="AI6" s="583"/>
      <c r="AJ6" s="648"/>
      <c r="AK6" s="582" t="s">
        <v>183</v>
      </c>
      <c r="AL6" s="583"/>
      <c r="AM6" s="583"/>
      <c r="AN6" s="583"/>
      <c r="AO6" s="583"/>
      <c r="AP6" s="583"/>
      <c r="AQ6" s="584" t="s">
        <v>360</v>
      </c>
      <c r="AR6" s="585"/>
      <c r="AS6" s="585"/>
      <c r="AT6" s="585"/>
      <c r="AU6" s="585"/>
      <c r="AV6" s="585"/>
      <c r="AW6" s="585"/>
      <c r="AX6" s="585"/>
      <c r="AY6" s="585"/>
      <c r="AZ6" s="585"/>
      <c r="BA6" s="585"/>
      <c r="BB6" s="585"/>
      <c r="BC6" s="585"/>
      <c r="BD6" s="585"/>
      <c r="BE6" s="585"/>
      <c r="BF6" s="585"/>
      <c r="BG6" s="585"/>
      <c r="BH6" s="585"/>
      <c r="BI6" s="585"/>
      <c r="BJ6" s="585"/>
      <c r="BK6" s="585"/>
      <c r="BL6" s="585"/>
      <c r="BM6" s="585"/>
      <c r="BN6" s="136"/>
      <c r="BO6" s="38"/>
      <c r="BP6" s="38" t="s">
        <v>184</v>
      </c>
      <c r="BQ6" s="585" t="s">
        <v>359</v>
      </c>
      <c r="BR6" s="585"/>
      <c r="BS6" s="585"/>
      <c r="BT6" s="585"/>
      <c r="BU6" s="585"/>
      <c r="BV6" s="585"/>
      <c r="BW6" s="585"/>
      <c r="BX6" s="585"/>
      <c r="BY6" s="585"/>
      <c r="BZ6" s="585"/>
      <c r="CA6" s="39" t="s">
        <v>185</v>
      </c>
      <c r="CB6" s="55"/>
      <c r="CG6" s="35"/>
      <c r="CL6" s="36"/>
    </row>
    <row r="7" spans="2:90" s="34" customFormat="1" ht="11.25" customHeight="1">
      <c r="B7" s="586" t="s">
        <v>186</v>
      </c>
      <c r="C7" s="587"/>
      <c r="D7" s="592" t="s">
        <v>187</v>
      </c>
      <c r="E7" s="592"/>
      <c r="F7" s="595"/>
      <c r="G7" s="596"/>
      <c r="H7" s="683"/>
      <c r="I7" s="684"/>
      <c r="J7" s="685"/>
      <c r="K7" s="652">
        <v>2</v>
      </c>
      <c r="L7" s="653"/>
      <c r="M7" s="601">
        <v>9</v>
      </c>
      <c r="N7" s="602"/>
      <c r="O7" s="602">
        <v>9</v>
      </c>
      <c r="P7" s="602"/>
      <c r="Q7" s="605" t="s">
        <v>395</v>
      </c>
      <c r="R7" s="606"/>
      <c r="S7" s="666" t="s">
        <v>188</v>
      </c>
      <c r="T7" s="667"/>
      <c r="U7" s="667"/>
      <c r="V7" s="667"/>
      <c r="W7" s="667"/>
      <c r="X7" s="667"/>
      <c r="Y7" s="667" t="s">
        <v>189</v>
      </c>
      <c r="Z7" s="667"/>
      <c r="AA7" s="667"/>
      <c r="AB7" s="667"/>
      <c r="AC7" s="667"/>
      <c r="AD7" s="667"/>
      <c r="AE7" s="262" t="s">
        <v>190</v>
      </c>
      <c r="AF7" s="262"/>
      <c r="AG7" s="262"/>
      <c r="AH7" s="262"/>
      <c r="AI7" s="262"/>
      <c r="AJ7" s="263"/>
      <c r="AK7" s="611" t="s">
        <v>191</v>
      </c>
      <c r="AL7" s="612"/>
      <c r="AM7" s="612"/>
      <c r="AN7" s="612"/>
      <c r="AO7" s="612"/>
      <c r="AP7" s="612"/>
      <c r="AQ7" s="574" t="s">
        <v>357</v>
      </c>
      <c r="AR7" s="575"/>
      <c r="AS7" s="575"/>
      <c r="AT7" s="575"/>
      <c r="AU7" s="575"/>
      <c r="AV7" s="575"/>
      <c r="AW7" s="575"/>
      <c r="AX7" s="575"/>
      <c r="AY7" s="575"/>
      <c r="AZ7" s="575"/>
      <c r="BA7" s="575"/>
      <c r="BB7" s="575"/>
      <c r="BC7" s="575"/>
      <c r="BD7" s="575"/>
      <c r="BE7" s="575"/>
      <c r="BF7" s="575"/>
      <c r="BG7" s="575"/>
      <c r="BH7" s="575"/>
      <c r="BI7" s="575"/>
      <c r="BJ7" s="575"/>
      <c r="BK7" s="575"/>
      <c r="BL7" s="575"/>
      <c r="BM7" s="575"/>
      <c r="BN7" s="578" t="s">
        <v>192</v>
      </c>
      <c r="BO7" s="578"/>
      <c r="BP7" s="579" t="s">
        <v>184</v>
      </c>
      <c r="BQ7" s="580" t="s">
        <v>358</v>
      </c>
      <c r="BR7" s="580"/>
      <c r="BS7" s="580"/>
      <c r="BT7" s="580"/>
      <c r="BU7" s="580"/>
      <c r="BV7" s="580"/>
      <c r="BW7" s="580"/>
      <c r="BX7" s="580"/>
      <c r="BY7" s="580"/>
      <c r="BZ7" s="580"/>
      <c r="CA7" s="573" t="s">
        <v>185</v>
      </c>
      <c r="CB7" s="56"/>
      <c r="CG7" s="40"/>
      <c r="CL7" s="36"/>
    </row>
    <row r="8" spans="2:90" s="34" customFormat="1" ht="11.25" customHeight="1">
      <c r="B8" s="588"/>
      <c r="C8" s="589"/>
      <c r="D8" s="593"/>
      <c r="E8" s="593"/>
      <c r="F8" s="597"/>
      <c r="G8" s="598"/>
      <c r="H8" s="686"/>
      <c r="I8" s="687"/>
      <c r="J8" s="688"/>
      <c r="K8" s="652"/>
      <c r="L8" s="653"/>
      <c r="M8" s="601"/>
      <c r="N8" s="602"/>
      <c r="O8" s="602"/>
      <c r="P8" s="602"/>
      <c r="Q8" s="607"/>
      <c r="R8" s="608"/>
      <c r="S8" s="661" t="s">
        <v>286</v>
      </c>
      <c r="T8" s="264"/>
      <c r="U8" s="264"/>
      <c r="V8" s="264"/>
      <c r="W8" s="264"/>
      <c r="X8" s="264"/>
      <c r="Y8" s="264" t="s">
        <v>287</v>
      </c>
      <c r="Z8" s="264"/>
      <c r="AA8" s="264"/>
      <c r="AB8" s="264"/>
      <c r="AC8" s="264"/>
      <c r="AD8" s="264"/>
      <c r="AE8" s="264" t="s">
        <v>288</v>
      </c>
      <c r="AF8" s="264"/>
      <c r="AG8" s="264"/>
      <c r="AH8" s="264"/>
      <c r="AI8" s="264"/>
      <c r="AJ8" s="265"/>
      <c r="AK8" s="613"/>
      <c r="AL8" s="614"/>
      <c r="AM8" s="614"/>
      <c r="AN8" s="614"/>
      <c r="AO8" s="614"/>
      <c r="AP8" s="614"/>
      <c r="AQ8" s="576"/>
      <c r="AR8" s="577"/>
      <c r="AS8" s="577"/>
      <c r="AT8" s="577"/>
      <c r="AU8" s="577"/>
      <c r="AV8" s="577"/>
      <c r="AW8" s="577"/>
      <c r="AX8" s="577"/>
      <c r="AY8" s="577"/>
      <c r="AZ8" s="577"/>
      <c r="BA8" s="577"/>
      <c r="BB8" s="577"/>
      <c r="BC8" s="577"/>
      <c r="BD8" s="577"/>
      <c r="BE8" s="577"/>
      <c r="BF8" s="577"/>
      <c r="BG8" s="577"/>
      <c r="BH8" s="577"/>
      <c r="BI8" s="577"/>
      <c r="BJ8" s="577"/>
      <c r="BK8" s="577"/>
      <c r="BL8" s="577"/>
      <c r="BM8" s="577"/>
      <c r="BN8" s="578"/>
      <c r="BO8" s="578"/>
      <c r="BP8" s="579"/>
      <c r="BQ8" s="581"/>
      <c r="BR8" s="581"/>
      <c r="BS8" s="581"/>
      <c r="BT8" s="581"/>
      <c r="BU8" s="581"/>
      <c r="BV8" s="581"/>
      <c r="BW8" s="581"/>
      <c r="BX8" s="581"/>
      <c r="BY8" s="581"/>
      <c r="BZ8" s="581"/>
      <c r="CA8" s="573"/>
      <c r="CB8" s="56"/>
      <c r="CG8" s="40"/>
      <c r="CL8" s="36"/>
    </row>
    <row r="9" spans="2:90" s="34" customFormat="1" ht="11.25" customHeight="1" thickBot="1">
      <c r="B9" s="590"/>
      <c r="C9" s="591"/>
      <c r="D9" s="594"/>
      <c r="E9" s="594"/>
      <c r="F9" s="599"/>
      <c r="G9" s="600"/>
      <c r="H9" s="689"/>
      <c r="I9" s="690"/>
      <c r="J9" s="691"/>
      <c r="K9" s="654"/>
      <c r="L9" s="655"/>
      <c r="M9" s="603"/>
      <c r="N9" s="604"/>
      <c r="O9" s="604"/>
      <c r="P9" s="604"/>
      <c r="Q9" s="609"/>
      <c r="R9" s="610"/>
      <c r="S9" s="656" t="s">
        <v>289</v>
      </c>
      <c r="T9" s="557"/>
      <c r="U9" s="557"/>
      <c r="V9" s="557"/>
      <c r="W9" s="557"/>
      <c r="X9" s="557"/>
      <c r="Y9" s="557" t="s">
        <v>197</v>
      </c>
      <c r="Z9" s="557"/>
      <c r="AA9" s="557"/>
      <c r="AB9" s="557"/>
      <c r="AC9" s="557"/>
      <c r="AD9" s="557"/>
      <c r="AE9" s="137"/>
      <c r="AF9" s="138"/>
      <c r="AG9" s="138"/>
      <c r="AH9" s="138"/>
      <c r="AI9" s="138"/>
      <c r="AJ9" s="139"/>
      <c r="AK9" s="615"/>
      <c r="AL9" s="616"/>
      <c r="AM9" s="616"/>
      <c r="AN9" s="616"/>
      <c r="AO9" s="616"/>
      <c r="AP9" s="616"/>
      <c r="AQ9" s="569" t="s">
        <v>198</v>
      </c>
      <c r="AR9" s="570"/>
      <c r="AS9" s="570"/>
      <c r="AT9" s="554"/>
      <c r="AU9" s="554"/>
      <c r="AV9" s="554"/>
      <c r="AW9" s="554"/>
      <c r="AX9" s="554"/>
      <c r="AY9" s="554"/>
      <c r="AZ9" s="554"/>
      <c r="BA9" s="554"/>
      <c r="BB9" s="554"/>
      <c r="BC9" s="554"/>
      <c r="BD9" s="554"/>
      <c r="BE9" s="554"/>
      <c r="BF9" s="554"/>
      <c r="BG9" s="554"/>
      <c r="BH9" s="554"/>
      <c r="BI9" s="554"/>
      <c r="BJ9" s="554"/>
      <c r="BK9" s="554"/>
      <c r="BL9" s="554"/>
      <c r="BM9" s="554"/>
      <c r="BN9" s="554"/>
      <c r="BO9" s="554"/>
      <c r="BP9" s="554"/>
      <c r="BQ9" s="554"/>
      <c r="BR9" s="554"/>
      <c r="BS9" s="554"/>
      <c r="BT9" s="554"/>
      <c r="BU9" s="554"/>
      <c r="BV9" s="554"/>
      <c r="BW9" s="554"/>
      <c r="BX9" s="554"/>
      <c r="BY9" s="554"/>
      <c r="BZ9" s="554"/>
      <c r="CA9" s="140" t="s">
        <v>199</v>
      </c>
      <c r="CB9" s="55"/>
      <c r="CG9" s="40"/>
      <c r="CL9" s="36"/>
    </row>
    <row r="10" spans="2:90" s="43" customFormat="1" ht="15" customHeight="1" thickTop="1">
      <c r="B10" s="668" t="s">
        <v>200</v>
      </c>
      <c r="C10" s="669"/>
      <c r="D10" s="669"/>
      <c r="E10" s="669"/>
      <c r="F10" s="669"/>
      <c r="G10" s="558" t="s">
        <v>201</v>
      </c>
      <c r="H10" s="674" t="s">
        <v>344</v>
      </c>
      <c r="I10" s="675"/>
      <c r="J10" s="675"/>
      <c r="K10" s="675"/>
      <c r="L10" s="675"/>
      <c r="M10" s="675"/>
      <c r="N10" s="675"/>
      <c r="O10" s="675"/>
      <c r="P10" s="675"/>
      <c r="Q10" s="675"/>
      <c r="R10" s="675"/>
      <c r="S10" s="675"/>
      <c r="T10" s="676"/>
      <c r="U10" s="560" t="s">
        <v>202</v>
      </c>
      <c r="V10" s="114" t="s">
        <v>203</v>
      </c>
      <c r="W10" s="562" t="s">
        <v>300</v>
      </c>
      <c r="X10" s="563"/>
      <c r="Y10" s="563"/>
      <c r="Z10" s="115" t="s">
        <v>204</v>
      </c>
      <c r="AA10" s="564" t="s">
        <v>302</v>
      </c>
      <c r="AB10" s="565"/>
      <c r="AC10" s="565"/>
      <c r="AD10" s="565"/>
      <c r="AE10" s="116"/>
      <c r="AF10" s="116"/>
      <c r="AG10" s="116"/>
      <c r="AH10" s="116"/>
      <c r="AI10" s="116"/>
      <c r="AJ10" s="116"/>
      <c r="AK10" s="116"/>
      <c r="AL10" s="116"/>
      <c r="AM10" s="116"/>
      <c r="AN10" s="116"/>
      <c r="AO10" s="116"/>
      <c r="AP10" s="116"/>
      <c r="AQ10" s="116"/>
      <c r="AR10" s="560" t="s">
        <v>205</v>
      </c>
      <c r="AS10" s="542" t="s">
        <v>206</v>
      </c>
      <c r="AT10" s="543"/>
      <c r="AU10" s="549" t="s">
        <v>348</v>
      </c>
      <c r="AV10" s="550"/>
      <c r="AW10" s="550"/>
      <c r="AX10" s="551" t="s">
        <v>204</v>
      </c>
      <c r="AY10" s="549" t="s">
        <v>349</v>
      </c>
      <c r="AZ10" s="550"/>
      <c r="BA10" s="550"/>
      <c r="BB10" s="551" t="s">
        <v>204</v>
      </c>
      <c r="BC10" s="552" t="s">
        <v>351</v>
      </c>
      <c r="BD10" s="553"/>
      <c r="BE10" s="553"/>
      <c r="BF10" s="540" t="s">
        <v>207</v>
      </c>
      <c r="BG10" s="555" t="s">
        <v>208</v>
      </c>
      <c r="BH10" s="556"/>
      <c r="BI10" s="2"/>
      <c r="BJ10" s="3"/>
      <c r="BK10" s="3"/>
      <c r="BL10" s="3"/>
      <c r="BM10" s="3"/>
      <c r="BN10" s="3"/>
      <c r="BO10" s="4"/>
      <c r="BP10" s="4"/>
      <c r="BQ10" s="5"/>
      <c r="BR10" s="5"/>
      <c r="BS10" s="5"/>
      <c r="BT10" s="6"/>
      <c r="BU10" s="3"/>
      <c r="BV10" s="3"/>
      <c r="BW10" s="3"/>
      <c r="BX10" s="6"/>
      <c r="BY10" s="3"/>
      <c r="BZ10" s="3"/>
      <c r="CA10" s="7"/>
      <c r="CB10" s="57"/>
      <c r="CG10" s="40"/>
      <c r="CK10" s="34"/>
      <c r="CL10" s="44"/>
    </row>
    <row r="11" spans="2:80" s="43" customFormat="1" ht="15" customHeight="1">
      <c r="B11" s="670"/>
      <c r="C11" s="671"/>
      <c r="D11" s="671"/>
      <c r="E11" s="671"/>
      <c r="F11" s="671"/>
      <c r="G11" s="558"/>
      <c r="H11" s="677"/>
      <c r="I11" s="678"/>
      <c r="J11" s="678"/>
      <c r="K11" s="678"/>
      <c r="L11" s="678"/>
      <c r="M11" s="678"/>
      <c r="N11" s="678"/>
      <c r="O11" s="678"/>
      <c r="P11" s="678"/>
      <c r="Q11" s="678"/>
      <c r="R11" s="678"/>
      <c r="S11" s="678"/>
      <c r="T11" s="679"/>
      <c r="U11" s="560"/>
      <c r="V11" s="566" t="s">
        <v>346</v>
      </c>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0"/>
      <c r="AS11" s="544"/>
      <c r="AT11" s="545"/>
      <c r="AU11" s="522"/>
      <c r="AV11" s="522"/>
      <c r="AW11" s="522"/>
      <c r="AX11" s="551"/>
      <c r="AY11" s="522"/>
      <c r="AZ11" s="522"/>
      <c r="BA11" s="522"/>
      <c r="BB11" s="551"/>
      <c r="BC11" s="547"/>
      <c r="BD11" s="547"/>
      <c r="BE11" s="547"/>
      <c r="BF11" s="540"/>
      <c r="BG11" s="526" t="s">
        <v>357</v>
      </c>
      <c r="BH11" s="527"/>
      <c r="BI11" s="527"/>
      <c r="BJ11" s="527"/>
      <c r="BK11" s="527"/>
      <c r="BL11" s="527"/>
      <c r="BM11" s="527"/>
      <c r="BN11" s="527"/>
      <c r="BO11" s="539" t="s">
        <v>23</v>
      </c>
      <c r="BP11" s="539"/>
      <c r="BQ11" s="519" t="s">
        <v>348</v>
      </c>
      <c r="BR11" s="520"/>
      <c r="BS11" s="520"/>
      <c r="BT11" s="126" t="s">
        <v>290</v>
      </c>
      <c r="BU11" s="519" t="s">
        <v>354</v>
      </c>
      <c r="BV11" s="520"/>
      <c r="BW11" s="520"/>
      <c r="BX11" s="126" t="s">
        <v>290</v>
      </c>
      <c r="BY11" s="530" t="s">
        <v>367</v>
      </c>
      <c r="BZ11" s="531"/>
      <c r="CA11" s="532"/>
      <c r="CB11" s="57"/>
    </row>
    <row r="12" spans="2:80" s="43" customFormat="1" ht="9" customHeight="1">
      <c r="B12" s="670"/>
      <c r="C12" s="671"/>
      <c r="D12" s="671"/>
      <c r="E12" s="671"/>
      <c r="F12" s="671"/>
      <c r="G12" s="558"/>
      <c r="H12" s="677"/>
      <c r="I12" s="678"/>
      <c r="J12" s="678"/>
      <c r="K12" s="678"/>
      <c r="L12" s="678"/>
      <c r="M12" s="678"/>
      <c r="N12" s="678"/>
      <c r="O12" s="678"/>
      <c r="P12" s="678"/>
      <c r="Q12" s="678"/>
      <c r="R12" s="678"/>
      <c r="S12" s="678"/>
      <c r="T12" s="679"/>
      <c r="U12" s="560"/>
      <c r="V12" s="568"/>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0"/>
      <c r="AS12" s="544" t="s">
        <v>291</v>
      </c>
      <c r="AT12" s="545"/>
      <c r="AU12" s="521" t="s">
        <v>348</v>
      </c>
      <c r="AV12" s="522"/>
      <c r="AW12" s="522"/>
      <c r="AX12" s="524" t="s">
        <v>290</v>
      </c>
      <c r="AY12" s="521" t="s">
        <v>349</v>
      </c>
      <c r="AZ12" s="522"/>
      <c r="BA12" s="522"/>
      <c r="BB12" s="524" t="s">
        <v>47</v>
      </c>
      <c r="BC12" s="546" t="s">
        <v>352</v>
      </c>
      <c r="BD12" s="547"/>
      <c r="BE12" s="547"/>
      <c r="BF12" s="540"/>
      <c r="BG12" s="526"/>
      <c r="BH12" s="527"/>
      <c r="BI12" s="527"/>
      <c r="BJ12" s="527"/>
      <c r="BK12" s="527"/>
      <c r="BL12" s="527"/>
      <c r="BM12" s="527"/>
      <c r="BN12" s="527"/>
      <c r="BO12" s="539" t="s">
        <v>292</v>
      </c>
      <c r="BP12" s="539"/>
      <c r="BQ12" s="519" t="s">
        <v>348</v>
      </c>
      <c r="BR12" s="520"/>
      <c r="BS12" s="520"/>
      <c r="BT12" s="518" t="s">
        <v>290</v>
      </c>
      <c r="BU12" s="519" t="s">
        <v>355</v>
      </c>
      <c r="BV12" s="520"/>
      <c r="BW12" s="520"/>
      <c r="BX12" s="518" t="s">
        <v>290</v>
      </c>
      <c r="BY12" s="530" t="s">
        <v>356</v>
      </c>
      <c r="BZ12" s="531"/>
      <c r="CA12" s="532"/>
      <c r="CB12" s="57"/>
    </row>
    <row r="13" spans="2:80" s="43" customFormat="1" ht="6.75" customHeight="1">
      <c r="B13" s="670"/>
      <c r="C13" s="671"/>
      <c r="D13" s="671"/>
      <c r="E13" s="671"/>
      <c r="F13" s="671"/>
      <c r="G13" s="558"/>
      <c r="H13" s="677"/>
      <c r="I13" s="678"/>
      <c r="J13" s="678"/>
      <c r="K13" s="678"/>
      <c r="L13" s="678"/>
      <c r="M13" s="678"/>
      <c r="N13" s="678"/>
      <c r="O13" s="678"/>
      <c r="P13" s="678"/>
      <c r="Q13" s="678"/>
      <c r="R13" s="678"/>
      <c r="S13" s="678"/>
      <c r="T13" s="679"/>
      <c r="U13" s="560"/>
      <c r="V13" s="568"/>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0"/>
      <c r="AS13" s="544"/>
      <c r="AT13" s="545"/>
      <c r="AU13" s="522"/>
      <c r="AV13" s="522"/>
      <c r="AW13" s="522"/>
      <c r="AX13" s="524"/>
      <c r="AY13" s="522"/>
      <c r="AZ13" s="522"/>
      <c r="BA13" s="522"/>
      <c r="BB13" s="524"/>
      <c r="BC13" s="547"/>
      <c r="BD13" s="547"/>
      <c r="BE13" s="547"/>
      <c r="BF13" s="540"/>
      <c r="BG13" s="526"/>
      <c r="BH13" s="527"/>
      <c r="BI13" s="527"/>
      <c r="BJ13" s="527"/>
      <c r="BK13" s="527"/>
      <c r="BL13" s="527"/>
      <c r="BM13" s="527"/>
      <c r="BN13" s="527"/>
      <c r="BO13" s="539"/>
      <c r="BP13" s="539"/>
      <c r="BQ13" s="520"/>
      <c r="BR13" s="520"/>
      <c r="BS13" s="520"/>
      <c r="BT13" s="518"/>
      <c r="BU13" s="520"/>
      <c r="BV13" s="520"/>
      <c r="BW13" s="520"/>
      <c r="BX13" s="518"/>
      <c r="BY13" s="531"/>
      <c r="BZ13" s="531"/>
      <c r="CA13" s="532"/>
      <c r="CB13" s="57"/>
    </row>
    <row r="14" spans="2:80" s="43" customFormat="1" ht="14.25" customHeight="1" thickBot="1">
      <c r="B14" s="672"/>
      <c r="C14" s="673"/>
      <c r="D14" s="673"/>
      <c r="E14" s="673"/>
      <c r="F14" s="673"/>
      <c r="G14" s="559"/>
      <c r="H14" s="680"/>
      <c r="I14" s="681"/>
      <c r="J14" s="681"/>
      <c r="K14" s="681"/>
      <c r="L14" s="681"/>
      <c r="M14" s="681"/>
      <c r="N14" s="681"/>
      <c r="O14" s="681"/>
      <c r="P14" s="681"/>
      <c r="Q14" s="681"/>
      <c r="R14" s="681"/>
      <c r="S14" s="681"/>
      <c r="T14" s="682"/>
      <c r="U14" s="561"/>
      <c r="V14" s="533" t="s">
        <v>43</v>
      </c>
      <c r="W14" s="534"/>
      <c r="X14" s="534"/>
      <c r="Y14" s="535"/>
      <c r="Z14" s="535"/>
      <c r="AA14" s="535"/>
      <c r="AB14" s="535"/>
      <c r="AC14" s="535"/>
      <c r="AD14" s="535"/>
      <c r="AE14" s="535"/>
      <c r="AF14" s="535"/>
      <c r="AG14" s="535"/>
      <c r="AH14" s="535"/>
      <c r="AI14" s="535"/>
      <c r="AJ14" s="45" t="s">
        <v>293</v>
      </c>
      <c r="AK14" s="535"/>
      <c r="AL14" s="535"/>
      <c r="AM14" s="535"/>
      <c r="AN14" s="535"/>
      <c r="AO14" s="535"/>
      <c r="AP14" s="535"/>
      <c r="AQ14" s="46" t="s">
        <v>294</v>
      </c>
      <c r="AR14" s="561"/>
      <c r="AS14" s="571"/>
      <c r="AT14" s="572"/>
      <c r="AU14" s="523"/>
      <c r="AV14" s="523"/>
      <c r="AW14" s="523"/>
      <c r="AX14" s="525"/>
      <c r="AY14" s="523"/>
      <c r="AZ14" s="523"/>
      <c r="BA14" s="523"/>
      <c r="BB14" s="525"/>
      <c r="BC14" s="548"/>
      <c r="BD14" s="548"/>
      <c r="BE14" s="548"/>
      <c r="BF14" s="541"/>
      <c r="BG14" s="528"/>
      <c r="BH14" s="529"/>
      <c r="BI14" s="529"/>
      <c r="BJ14" s="529"/>
      <c r="BK14" s="529"/>
      <c r="BL14" s="529"/>
      <c r="BM14" s="529"/>
      <c r="BN14" s="529"/>
      <c r="BO14" s="536" t="s">
        <v>214</v>
      </c>
      <c r="BP14" s="536"/>
      <c r="BQ14" s="537"/>
      <c r="BR14" s="537"/>
      <c r="BS14" s="537"/>
      <c r="BT14" s="126" t="s">
        <v>290</v>
      </c>
      <c r="BU14" s="537"/>
      <c r="BV14" s="537"/>
      <c r="BW14" s="537"/>
      <c r="BX14" s="126" t="s">
        <v>290</v>
      </c>
      <c r="BY14" s="537"/>
      <c r="BZ14" s="537"/>
      <c r="CA14" s="538"/>
      <c r="CB14" s="57"/>
    </row>
    <row r="15" spans="2:89" s="48" customFormat="1" ht="9.75" customHeight="1" thickTop="1">
      <c r="B15" s="628" t="s">
        <v>384</v>
      </c>
      <c r="C15" s="629"/>
      <c r="D15" s="657" t="s">
        <v>215</v>
      </c>
      <c r="E15" s="658"/>
      <c r="F15" s="506" t="s">
        <v>45</v>
      </c>
      <c r="G15" s="507"/>
      <c r="H15" s="507"/>
      <c r="I15" s="508"/>
      <c r="J15" s="76"/>
      <c r="K15" s="506" t="s">
        <v>216</v>
      </c>
      <c r="L15" s="507"/>
      <c r="M15" s="507"/>
      <c r="N15" s="508"/>
      <c r="O15" s="636" t="s">
        <v>217</v>
      </c>
      <c r="P15" s="637"/>
      <c r="Q15" s="637"/>
      <c r="R15" s="637"/>
      <c r="S15" s="637"/>
      <c r="T15" s="641" t="s">
        <v>218</v>
      </c>
      <c r="U15" s="637"/>
      <c r="V15" s="637"/>
      <c r="W15" s="637"/>
      <c r="X15" s="642"/>
      <c r="Y15" s="500" t="s">
        <v>31</v>
      </c>
      <c r="Z15" s="501"/>
      <c r="AA15" s="502"/>
      <c r="AB15" s="506" t="s">
        <v>219</v>
      </c>
      <c r="AC15" s="507"/>
      <c r="AD15" s="507"/>
      <c r="AE15" s="507"/>
      <c r="AF15" s="507"/>
      <c r="AG15" s="507"/>
      <c r="AH15" s="507"/>
      <c r="AI15" s="507"/>
      <c r="AJ15" s="507"/>
      <c r="AK15" s="507"/>
      <c r="AL15" s="508"/>
      <c r="AM15" s="506" t="s">
        <v>49</v>
      </c>
      <c r="AN15" s="508"/>
      <c r="AO15" s="506" t="s">
        <v>220</v>
      </c>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6" t="s">
        <v>221</v>
      </c>
      <c r="BL15" s="507"/>
      <c r="BM15" s="507"/>
      <c r="BN15" s="507"/>
      <c r="BO15" s="507"/>
      <c r="BP15" s="507"/>
      <c r="BQ15" s="507"/>
      <c r="BR15" s="507"/>
      <c r="BS15" s="507"/>
      <c r="BT15" s="507"/>
      <c r="BU15" s="507"/>
      <c r="BV15" s="508"/>
      <c r="BW15" s="512" t="s">
        <v>222</v>
      </c>
      <c r="BX15" s="513"/>
      <c r="BY15" s="512" t="s">
        <v>223</v>
      </c>
      <c r="BZ15" s="513"/>
      <c r="CA15" s="516"/>
      <c r="CB15" s="47"/>
      <c r="CC15" s="47"/>
      <c r="CD15" s="47"/>
      <c r="CE15" s="47"/>
      <c r="CH15" s="34"/>
      <c r="CI15" s="34"/>
      <c r="CK15" s="43"/>
    </row>
    <row r="16" spans="2:89" s="48" customFormat="1" ht="18.75" customHeight="1" thickBot="1">
      <c r="B16" s="630"/>
      <c r="C16" s="631"/>
      <c r="D16" s="659"/>
      <c r="E16" s="660"/>
      <c r="F16" s="509"/>
      <c r="G16" s="510"/>
      <c r="H16" s="510"/>
      <c r="I16" s="511"/>
      <c r="J16" s="53"/>
      <c r="K16" s="509"/>
      <c r="L16" s="510"/>
      <c r="M16" s="510"/>
      <c r="N16" s="511"/>
      <c r="O16" s="638" t="s">
        <v>224</v>
      </c>
      <c r="P16" s="639"/>
      <c r="Q16" s="639"/>
      <c r="R16" s="639"/>
      <c r="S16" s="640"/>
      <c r="T16" s="510" t="s">
        <v>225</v>
      </c>
      <c r="U16" s="510"/>
      <c r="V16" s="510"/>
      <c r="W16" s="510"/>
      <c r="X16" s="511"/>
      <c r="Y16" s="503"/>
      <c r="Z16" s="504"/>
      <c r="AA16" s="505"/>
      <c r="AB16" s="509"/>
      <c r="AC16" s="510"/>
      <c r="AD16" s="510"/>
      <c r="AE16" s="510"/>
      <c r="AF16" s="510"/>
      <c r="AG16" s="510"/>
      <c r="AH16" s="510"/>
      <c r="AI16" s="510"/>
      <c r="AJ16" s="510"/>
      <c r="AK16" s="510"/>
      <c r="AL16" s="511"/>
      <c r="AM16" s="509"/>
      <c r="AN16" s="511"/>
      <c r="AO16" s="509"/>
      <c r="AP16" s="510"/>
      <c r="AQ16" s="510"/>
      <c r="AR16" s="510"/>
      <c r="AS16" s="510"/>
      <c r="AT16" s="510"/>
      <c r="AU16" s="510"/>
      <c r="AV16" s="510"/>
      <c r="AW16" s="510"/>
      <c r="AX16" s="510"/>
      <c r="AY16" s="510"/>
      <c r="AZ16" s="510"/>
      <c r="BA16" s="510"/>
      <c r="BB16" s="510"/>
      <c r="BC16" s="510"/>
      <c r="BD16" s="510"/>
      <c r="BE16" s="510"/>
      <c r="BF16" s="510"/>
      <c r="BG16" s="510"/>
      <c r="BH16" s="510"/>
      <c r="BI16" s="510"/>
      <c r="BJ16" s="510"/>
      <c r="BK16" s="509"/>
      <c r="BL16" s="510"/>
      <c r="BM16" s="510"/>
      <c r="BN16" s="510"/>
      <c r="BO16" s="510"/>
      <c r="BP16" s="510"/>
      <c r="BQ16" s="510"/>
      <c r="BR16" s="510"/>
      <c r="BS16" s="510"/>
      <c r="BT16" s="510"/>
      <c r="BU16" s="510"/>
      <c r="BV16" s="511"/>
      <c r="BW16" s="514"/>
      <c r="BX16" s="515"/>
      <c r="BY16" s="514"/>
      <c r="BZ16" s="515"/>
      <c r="CA16" s="517"/>
      <c r="CB16" s="47"/>
      <c r="CC16" s="47"/>
      <c r="CD16" s="47"/>
      <c r="CE16" s="47"/>
      <c r="CH16" s="34"/>
      <c r="CK16" s="43"/>
    </row>
    <row r="17" spans="2:83" s="48" customFormat="1" ht="10.5" customHeight="1">
      <c r="B17" s="632" t="s">
        <v>379</v>
      </c>
      <c r="C17" s="633"/>
      <c r="D17" s="418">
        <v>3</v>
      </c>
      <c r="E17" s="419"/>
      <c r="F17" s="420" t="s">
        <v>226</v>
      </c>
      <c r="G17" s="296">
        <v>1</v>
      </c>
      <c r="H17" s="296"/>
      <c r="I17" s="250"/>
      <c r="J17" s="267">
        <f>VLOOKUP(G17,男子,2,FALSE)</f>
        <v>0</v>
      </c>
      <c r="K17" s="421" t="s">
        <v>297</v>
      </c>
      <c r="L17" s="422"/>
      <c r="M17" s="422"/>
      <c r="N17" s="423"/>
      <c r="O17" s="472" t="s">
        <v>307</v>
      </c>
      <c r="P17" s="473"/>
      <c r="Q17" s="473"/>
      <c r="R17" s="473"/>
      <c r="S17" s="474"/>
      <c r="T17" s="473" t="s">
        <v>306</v>
      </c>
      <c r="U17" s="473"/>
      <c r="V17" s="473"/>
      <c r="W17" s="473"/>
      <c r="X17" s="473"/>
      <c r="Y17" s="475" t="str">
        <f>VLOOKUP($G17,男子,4,FALSE)</f>
        <v>男</v>
      </c>
      <c r="Z17" s="476"/>
      <c r="AA17" s="477"/>
      <c r="AB17" s="434" t="s">
        <v>303</v>
      </c>
      <c r="AC17" s="435"/>
      <c r="AD17" s="480">
        <v>51</v>
      </c>
      <c r="AE17" s="466"/>
      <c r="AF17" s="465" t="s">
        <v>227</v>
      </c>
      <c r="AG17" s="465">
        <v>5</v>
      </c>
      <c r="AH17" s="466"/>
      <c r="AI17" s="407" t="s">
        <v>228</v>
      </c>
      <c r="AJ17" s="465">
        <v>5</v>
      </c>
      <c r="AK17" s="466"/>
      <c r="AL17" s="337" t="s">
        <v>178</v>
      </c>
      <c r="AM17" s="468"/>
      <c r="AN17" s="469"/>
      <c r="AO17" s="498" t="s">
        <v>74</v>
      </c>
      <c r="AP17" s="499"/>
      <c r="AQ17" s="141" t="s">
        <v>233</v>
      </c>
      <c r="AR17" s="495" t="str">
        <f>W10</f>
        <v>601</v>
      </c>
      <c r="AS17" s="495"/>
      <c r="AT17" s="495"/>
      <c r="AU17" s="142" t="s">
        <v>234</v>
      </c>
      <c r="AV17" s="496" t="str">
        <f>AA10</f>
        <v>0001</v>
      </c>
      <c r="AW17" s="496"/>
      <c r="AX17" s="496"/>
      <c r="AY17" s="60"/>
      <c r="AZ17" s="60"/>
      <c r="BA17" s="60"/>
      <c r="BB17" s="60"/>
      <c r="BC17" s="60"/>
      <c r="BD17" s="60"/>
      <c r="BE17" s="60"/>
      <c r="BF17" s="60"/>
      <c r="BG17" s="60"/>
      <c r="BH17" s="143"/>
      <c r="BI17" s="62"/>
      <c r="BJ17" s="62"/>
      <c r="BK17" s="334" t="s">
        <v>235</v>
      </c>
      <c r="BL17" s="330" t="str">
        <f>BQ11</f>
        <v>075</v>
      </c>
      <c r="BM17" s="330"/>
      <c r="BN17" s="330"/>
      <c r="BO17" s="333" t="s">
        <v>234</v>
      </c>
      <c r="BP17" s="330" t="str">
        <f>BU11</f>
        <v>111</v>
      </c>
      <c r="BQ17" s="330"/>
      <c r="BR17" s="330"/>
      <c r="BS17" s="333" t="s">
        <v>234</v>
      </c>
      <c r="BT17" s="497" t="s">
        <v>368</v>
      </c>
      <c r="BU17" s="497"/>
      <c r="BV17" s="497"/>
      <c r="BW17" s="392"/>
      <c r="BX17" s="393"/>
      <c r="BY17" s="406"/>
      <c r="BZ17" s="407"/>
      <c r="CA17" s="408"/>
      <c r="CB17" s="47"/>
      <c r="CC17" s="47"/>
      <c r="CD17" s="47"/>
      <c r="CE17" s="47"/>
    </row>
    <row r="18" spans="2:89" s="49" customFormat="1" ht="21" customHeight="1">
      <c r="B18" s="634"/>
      <c r="C18" s="635"/>
      <c r="D18" s="354"/>
      <c r="E18" s="355"/>
      <c r="F18" s="356"/>
      <c r="G18" s="357"/>
      <c r="H18" s="357"/>
      <c r="I18" s="340"/>
      <c r="J18" s="268"/>
      <c r="K18" s="424"/>
      <c r="L18" s="425"/>
      <c r="M18" s="425"/>
      <c r="N18" s="426"/>
      <c r="O18" s="322" t="s">
        <v>304</v>
      </c>
      <c r="P18" s="323"/>
      <c r="Q18" s="323"/>
      <c r="R18" s="323"/>
      <c r="S18" s="324"/>
      <c r="T18" s="323" t="s">
        <v>305</v>
      </c>
      <c r="U18" s="323"/>
      <c r="V18" s="323"/>
      <c r="W18" s="323"/>
      <c r="X18" s="325"/>
      <c r="Y18" s="346"/>
      <c r="Z18" s="347"/>
      <c r="AA18" s="348"/>
      <c r="AB18" s="386"/>
      <c r="AC18" s="387"/>
      <c r="AD18" s="352"/>
      <c r="AE18" s="336"/>
      <c r="AF18" s="353"/>
      <c r="AG18" s="336"/>
      <c r="AH18" s="336"/>
      <c r="AI18" s="353"/>
      <c r="AJ18" s="336"/>
      <c r="AK18" s="336"/>
      <c r="AL18" s="338"/>
      <c r="AM18" s="339"/>
      <c r="AN18" s="340"/>
      <c r="AO18" s="341"/>
      <c r="AP18" s="342"/>
      <c r="AQ18" s="326" t="str">
        <f>V11</f>
        <v>京都市北区真弓○○町</v>
      </c>
      <c r="AR18" s="327"/>
      <c r="AS18" s="327"/>
      <c r="AT18" s="327"/>
      <c r="AU18" s="327"/>
      <c r="AV18" s="327"/>
      <c r="AW18" s="327"/>
      <c r="AX18" s="327"/>
      <c r="AY18" s="327"/>
      <c r="AZ18" s="327"/>
      <c r="BA18" s="327"/>
      <c r="BB18" s="327"/>
      <c r="BC18" s="327"/>
      <c r="BD18" s="327"/>
      <c r="BE18" s="327"/>
      <c r="BF18" s="327"/>
      <c r="BG18" s="327"/>
      <c r="BH18" s="327"/>
      <c r="BI18" s="327"/>
      <c r="BJ18" s="328"/>
      <c r="BK18" s="334"/>
      <c r="BL18" s="330"/>
      <c r="BM18" s="330"/>
      <c r="BN18" s="330"/>
      <c r="BO18" s="329"/>
      <c r="BP18" s="330"/>
      <c r="BQ18" s="330"/>
      <c r="BR18" s="330"/>
      <c r="BS18" s="333"/>
      <c r="BT18" s="331"/>
      <c r="BU18" s="331"/>
      <c r="BV18" s="331"/>
      <c r="BW18" s="317"/>
      <c r="BX18" s="318"/>
      <c r="BY18" s="319"/>
      <c r="BZ18" s="320"/>
      <c r="CA18" s="321"/>
      <c r="CB18" s="1"/>
      <c r="CC18" s="1"/>
      <c r="CD18" s="1"/>
      <c r="CE18" s="1"/>
      <c r="CK18" s="48"/>
    </row>
    <row r="19" spans="2:83" s="48" customFormat="1" ht="9.75" customHeight="1">
      <c r="B19" s="662" t="s">
        <v>379</v>
      </c>
      <c r="C19" s="663"/>
      <c r="D19" s="242">
        <v>3</v>
      </c>
      <c r="E19" s="243"/>
      <c r="F19" s="294" t="s">
        <v>295</v>
      </c>
      <c r="G19" s="296">
        <v>2</v>
      </c>
      <c r="H19" s="296"/>
      <c r="I19" s="250"/>
      <c r="J19" s="269">
        <f>VLOOKUP(G19,男子,2,FALSE)</f>
        <v>0</v>
      </c>
      <c r="K19" s="452" t="s">
        <v>361</v>
      </c>
      <c r="L19" s="453"/>
      <c r="M19" s="453"/>
      <c r="N19" s="454"/>
      <c r="O19" s="306" t="s">
        <v>308</v>
      </c>
      <c r="P19" s="307"/>
      <c r="Q19" s="307"/>
      <c r="R19" s="307"/>
      <c r="S19" s="308"/>
      <c r="T19" s="307" t="s">
        <v>318</v>
      </c>
      <c r="U19" s="307"/>
      <c r="V19" s="307"/>
      <c r="W19" s="307"/>
      <c r="X19" s="307"/>
      <c r="Y19" s="309" t="str">
        <f>VLOOKUP($G19,男子,4,FALSE)</f>
        <v>男</v>
      </c>
      <c r="Z19" s="310"/>
      <c r="AA19" s="311"/>
      <c r="AB19" s="384" t="s">
        <v>362</v>
      </c>
      <c r="AC19" s="385"/>
      <c r="AD19" s="259">
        <v>52</v>
      </c>
      <c r="AE19" s="257"/>
      <c r="AF19" s="256" t="s">
        <v>227</v>
      </c>
      <c r="AG19" s="256">
        <v>4</v>
      </c>
      <c r="AH19" s="257"/>
      <c r="AI19" s="275" t="s">
        <v>228</v>
      </c>
      <c r="AJ19" s="256">
        <v>1</v>
      </c>
      <c r="AK19" s="257"/>
      <c r="AL19" s="253" t="s">
        <v>178</v>
      </c>
      <c r="AM19" s="251"/>
      <c r="AN19" s="250"/>
      <c r="AO19" s="247" t="s">
        <v>74</v>
      </c>
      <c r="AP19" s="246"/>
      <c r="AQ19" s="141" t="s">
        <v>233</v>
      </c>
      <c r="AR19" s="495" t="str">
        <f>AR17</f>
        <v>601</v>
      </c>
      <c r="AS19" s="495"/>
      <c r="AT19" s="495"/>
      <c r="AU19" s="142" t="s">
        <v>234</v>
      </c>
      <c r="AV19" s="496" t="str">
        <f>AV17</f>
        <v>0001</v>
      </c>
      <c r="AW19" s="496"/>
      <c r="AX19" s="496"/>
      <c r="AY19" s="60"/>
      <c r="AZ19" s="60"/>
      <c r="BA19" s="60"/>
      <c r="BB19" s="60"/>
      <c r="BC19" s="60"/>
      <c r="BD19" s="60"/>
      <c r="BE19" s="60"/>
      <c r="BF19" s="60"/>
      <c r="BG19" s="60"/>
      <c r="BH19" s="143"/>
      <c r="BI19" s="62"/>
      <c r="BJ19" s="62"/>
      <c r="BK19" s="288" t="s">
        <v>235</v>
      </c>
      <c r="BL19" s="284" t="str">
        <f>BL17:BL17</f>
        <v>075</v>
      </c>
      <c r="BM19" s="284"/>
      <c r="BN19" s="284"/>
      <c r="BO19" s="287" t="s">
        <v>234</v>
      </c>
      <c r="BP19" s="284" t="str">
        <f>BP17:BP17</f>
        <v>111</v>
      </c>
      <c r="BQ19" s="284"/>
      <c r="BR19" s="284"/>
      <c r="BS19" s="287" t="s">
        <v>234</v>
      </c>
      <c r="BT19" s="438" t="s">
        <v>350</v>
      </c>
      <c r="BU19" s="438"/>
      <c r="BV19" s="438"/>
      <c r="BW19" s="270"/>
      <c r="BX19" s="271"/>
      <c r="BY19" s="274"/>
      <c r="BZ19" s="275"/>
      <c r="CA19" s="276"/>
      <c r="CB19" s="47"/>
      <c r="CC19" s="47"/>
      <c r="CD19" s="47"/>
      <c r="CE19" s="47"/>
    </row>
    <row r="20" spans="2:83" s="49" customFormat="1" ht="21" customHeight="1">
      <c r="B20" s="634"/>
      <c r="C20" s="635"/>
      <c r="D20" s="354"/>
      <c r="E20" s="355"/>
      <c r="F20" s="356"/>
      <c r="G20" s="357"/>
      <c r="H20" s="357"/>
      <c r="I20" s="340"/>
      <c r="J20" s="268"/>
      <c r="K20" s="424"/>
      <c r="L20" s="425"/>
      <c r="M20" s="425"/>
      <c r="N20" s="426"/>
      <c r="O20" s="322" t="s">
        <v>319</v>
      </c>
      <c r="P20" s="323"/>
      <c r="Q20" s="323"/>
      <c r="R20" s="323"/>
      <c r="S20" s="324"/>
      <c r="T20" s="323" t="s">
        <v>317</v>
      </c>
      <c r="U20" s="323"/>
      <c r="V20" s="323"/>
      <c r="W20" s="323"/>
      <c r="X20" s="325"/>
      <c r="Y20" s="346"/>
      <c r="Z20" s="347"/>
      <c r="AA20" s="348"/>
      <c r="AB20" s="386"/>
      <c r="AC20" s="387"/>
      <c r="AD20" s="352"/>
      <c r="AE20" s="336"/>
      <c r="AF20" s="353"/>
      <c r="AG20" s="336"/>
      <c r="AH20" s="336"/>
      <c r="AI20" s="353"/>
      <c r="AJ20" s="336"/>
      <c r="AK20" s="336"/>
      <c r="AL20" s="338"/>
      <c r="AM20" s="339"/>
      <c r="AN20" s="340"/>
      <c r="AO20" s="341"/>
      <c r="AP20" s="342"/>
      <c r="AQ20" s="326" t="str">
        <f>AQ18</f>
        <v>京都市北区真弓○○町</v>
      </c>
      <c r="AR20" s="327"/>
      <c r="AS20" s="327"/>
      <c r="AT20" s="327"/>
      <c r="AU20" s="327"/>
      <c r="AV20" s="327"/>
      <c r="AW20" s="327"/>
      <c r="AX20" s="327"/>
      <c r="AY20" s="327"/>
      <c r="AZ20" s="327"/>
      <c r="BA20" s="327"/>
      <c r="BB20" s="327"/>
      <c r="BC20" s="327"/>
      <c r="BD20" s="327"/>
      <c r="BE20" s="327"/>
      <c r="BF20" s="327"/>
      <c r="BG20" s="327"/>
      <c r="BH20" s="327"/>
      <c r="BI20" s="327"/>
      <c r="BJ20" s="328"/>
      <c r="BK20" s="335"/>
      <c r="BL20" s="331"/>
      <c r="BM20" s="331"/>
      <c r="BN20" s="331"/>
      <c r="BO20" s="329"/>
      <c r="BP20" s="331"/>
      <c r="BQ20" s="331"/>
      <c r="BR20" s="331"/>
      <c r="BS20" s="329"/>
      <c r="BT20" s="414"/>
      <c r="BU20" s="414"/>
      <c r="BV20" s="414"/>
      <c r="BW20" s="317"/>
      <c r="BX20" s="318"/>
      <c r="BY20" s="319"/>
      <c r="BZ20" s="320"/>
      <c r="CA20" s="321"/>
      <c r="CB20" s="1"/>
      <c r="CC20" s="1"/>
      <c r="CD20" s="1"/>
      <c r="CE20" s="1"/>
    </row>
    <row r="21" spans="2:83" s="48" customFormat="1" ht="9.75" customHeight="1">
      <c r="B21" s="662" t="s">
        <v>385</v>
      </c>
      <c r="C21" s="663"/>
      <c r="D21" s="242">
        <v>3</v>
      </c>
      <c r="E21" s="243"/>
      <c r="F21" s="294" t="s">
        <v>236</v>
      </c>
      <c r="G21" s="296">
        <v>3</v>
      </c>
      <c r="H21" s="296"/>
      <c r="I21" s="250"/>
      <c r="J21" s="304">
        <f>VLOOKUP(G21,男子,2,FALSE)</f>
        <v>0</v>
      </c>
      <c r="K21" s="452" t="s">
        <v>126</v>
      </c>
      <c r="L21" s="453"/>
      <c r="M21" s="453"/>
      <c r="N21" s="454"/>
      <c r="O21" s="306" t="s">
        <v>370</v>
      </c>
      <c r="P21" s="307"/>
      <c r="Q21" s="307"/>
      <c r="R21" s="307"/>
      <c r="S21" s="308"/>
      <c r="T21" s="307" t="s">
        <v>372</v>
      </c>
      <c r="U21" s="307"/>
      <c r="V21" s="307"/>
      <c r="W21" s="307"/>
      <c r="X21" s="307"/>
      <c r="Y21" s="309" t="s">
        <v>130</v>
      </c>
      <c r="Z21" s="310"/>
      <c r="AA21" s="311"/>
      <c r="AB21" s="384" t="s">
        <v>362</v>
      </c>
      <c r="AC21" s="385"/>
      <c r="AD21" s="350">
        <v>60</v>
      </c>
      <c r="AE21" s="351"/>
      <c r="AF21" s="256" t="s">
        <v>227</v>
      </c>
      <c r="AG21" s="256">
        <v>1</v>
      </c>
      <c r="AH21" s="257"/>
      <c r="AI21" s="275" t="s">
        <v>228</v>
      </c>
      <c r="AJ21" s="256">
        <v>1</v>
      </c>
      <c r="AK21" s="257"/>
      <c r="AL21" s="253" t="s">
        <v>178</v>
      </c>
      <c r="AM21" s="251"/>
      <c r="AN21" s="250"/>
      <c r="AO21" s="247" t="s">
        <v>74</v>
      </c>
      <c r="AP21" s="246"/>
      <c r="AQ21" s="141" t="s">
        <v>233</v>
      </c>
      <c r="AR21" s="495" t="str">
        <f>AR19</f>
        <v>601</v>
      </c>
      <c r="AS21" s="495"/>
      <c r="AT21" s="495"/>
      <c r="AU21" s="142" t="s">
        <v>234</v>
      </c>
      <c r="AV21" s="496" t="str">
        <f>AV19</f>
        <v>0001</v>
      </c>
      <c r="AW21" s="496"/>
      <c r="AX21" s="496"/>
      <c r="AY21" s="60"/>
      <c r="AZ21" s="60"/>
      <c r="BA21" s="60"/>
      <c r="BB21" s="60"/>
      <c r="BC21" s="60"/>
      <c r="BD21" s="60"/>
      <c r="BE21" s="60"/>
      <c r="BF21" s="60"/>
      <c r="BG21" s="60"/>
      <c r="BH21" s="143"/>
      <c r="BI21" s="62"/>
      <c r="BJ21" s="62"/>
      <c r="BK21" s="288" t="s">
        <v>235</v>
      </c>
      <c r="BL21" s="284" t="str">
        <f>BL19:BL19</f>
        <v>075</v>
      </c>
      <c r="BM21" s="284"/>
      <c r="BN21" s="284"/>
      <c r="BO21" s="287" t="s">
        <v>234</v>
      </c>
      <c r="BP21" s="284" t="str">
        <f>BP19:BP19</f>
        <v>111</v>
      </c>
      <c r="BQ21" s="284"/>
      <c r="BR21" s="284"/>
      <c r="BS21" s="287" t="s">
        <v>234</v>
      </c>
      <c r="BT21" s="438" t="s">
        <v>350</v>
      </c>
      <c r="BU21" s="438"/>
      <c r="BV21" s="438"/>
      <c r="BW21" s="270"/>
      <c r="BX21" s="271"/>
      <c r="BY21" s="274"/>
      <c r="BZ21" s="275"/>
      <c r="CA21" s="276"/>
      <c r="CB21" s="47"/>
      <c r="CC21" s="47"/>
      <c r="CD21" s="47"/>
      <c r="CE21" s="47"/>
    </row>
    <row r="22" spans="2:83" s="49" customFormat="1" ht="21" customHeight="1">
      <c r="B22" s="634"/>
      <c r="C22" s="635"/>
      <c r="D22" s="354"/>
      <c r="E22" s="355"/>
      <c r="F22" s="356"/>
      <c r="G22" s="357"/>
      <c r="H22" s="357"/>
      <c r="I22" s="340"/>
      <c r="J22" s="361"/>
      <c r="K22" s="424"/>
      <c r="L22" s="425"/>
      <c r="M22" s="425"/>
      <c r="N22" s="426"/>
      <c r="O22" s="322" t="s">
        <v>304</v>
      </c>
      <c r="P22" s="323"/>
      <c r="Q22" s="323"/>
      <c r="R22" s="323"/>
      <c r="S22" s="324"/>
      <c r="T22" s="323" t="s">
        <v>371</v>
      </c>
      <c r="U22" s="323"/>
      <c r="V22" s="323"/>
      <c r="W22" s="323"/>
      <c r="X22" s="325"/>
      <c r="Y22" s="346"/>
      <c r="Z22" s="347"/>
      <c r="AA22" s="348"/>
      <c r="AB22" s="386"/>
      <c r="AC22" s="387"/>
      <c r="AD22" s="352"/>
      <c r="AE22" s="336"/>
      <c r="AF22" s="353"/>
      <c r="AG22" s="336"/>
      <c r="AH22" s="336"/>
      <c r="AI22" s="353"/>
      <c r="AJ22" s="336"/>
      <c r="AK22" s="336"/>
      <c r="AL22" s="338"/>
      <c r="AM22" s="339"/>
      <c r="AN22" s="340"/>
      <c r="AO22" s="341"/>
      <c r="AP22" s="342"/>
      <c r="AQ22" s="326" t="str">
        <f>AQ20</f>
        <v>京都市北区真弓○○町</v>
      </c>
      <c r="AR22" s="327"/>
      <c r="AS22" s="327"/>
      <c r="AT22" s="327"/>
      <c r="AU22" s="327"/>
      <c r="AV22" s="327"/>
      <c r="AW22" s="327"/>
      <c r="AX22" s="327"/>
      <c r="AY22" s="327"/>
      <c r="AZ22" s="327"/>
      <c r="BA22" s="327"/>
      <c r="BB22" s="327"/>
      <c r="BC22" s="327"/>
      <c r="BD22" s="327"/>
      <c r="BE22" s="327"/>
      <c r="BF22" s="327"/>
      <c r="BG22" s="327"/>
      <c r="BH22" s="327"/>
      <c r="BI22" s="327"/>
      <c r="BJ22" s="328"/>
      <c r="BK22" s="335"/>
      <c r="BL22" s="331"/>
      <c r="BM22" s="331"/>
      <c r="BN22" s="331"/>
      <c r="BO22" s="329"/>
      <c r="BP22" s="331"/>
      <c r="BQ22" s="331"/>
      <c r="BR22" s="331"/>
      <c r="BS22" s="329"/>
      <c r="BT22" s="414"/>
      <c r="BU22" s="414"/>
      <c r="BV22" s="414"/>
      <c r="BW22" s="317"/>
      <c r="BX22" s="318"/>
      <c r="BY22" s="319"/>
      <c r="BZ22" s="320"/>
      <c r="CA22" s="321"/>
      <c r="CB22" s="1"/>
      <c r="CC22" s="1"/>
      <c r="CD22" s="1"/>
      <c r="CE22" s="1"/>
    </row>
    <row r="23" spans="2:83" s="48" customFormat="1" ht="9.75" customHeight="1">
      <c r="B23" s="662" t="s">
        <v>379</v>
      </c>
      <c r="C23" s="663"/>
      <c r="D23" s="242">
        <v>3</v>
      </c>
      <c r="E23" s="243"/>
      <c r="F23" s="294" t="s">
        <v>237</v>
      </c>
      <c r="G23" s="296">
        <v>4</v>
      </c>
      <c r="H23" s="296"/>
      <c r="I23" s="250"/>
      <c r="J23" s="304">
        <f>VLOOKUP(G23,男子,2,FALSE)</f>
        <v>0</v>
      </c>
      <c r="K23" s="452" t="s">
        <v>298</v>
      </c>
      <c r="L23" s="453"/>
      <c r="M23" s="453"/>
      <c r="N23" s="454"/>
      <c r="O23" s="343" t="s">
        <v>312</v>
      </c>
      <c r="P23" s="344"/>
      <c r="Q23" s="344"/>
      <c r="R23" s="344"/>
      <c r="S23" s="345"/>
      <c r="T23" s="344" t="s">
        <v>315</v>
      </c>
      <c r="U23" s="344"/>
      <c r="V23" s="344"/>
      <c r="W23" s="344"/>
      <c r="X23" s="344"/>
      <c r="Y23" s="309" t="str">
        <f>VLOOKUP($G23,男子,4,FALSE)</f>
        <v>男</v>
      </c>
      <c r="Z23" s="310"/>
      <c r="AA23" s="311"/>
      <c r="AB23" s="384" t="s">
        <v>320</v>
      </c>
      <c r="AC23" s="385"/>
      <c r="AD23" s="259">
        <v>6</v>
      </c>
      <c r="AE23" s="257"/>
      <c r="AF23" s="256" t="s">
        <v>227</v>
      </c>
      <c r="AG23" s="256">
        <v>2</v>
      </c>
      <c r="AH23" s="257"/>
      <c r="AI23" s="275" t="s">
        <v>228</v>
      </c>
      <c r="AJ23" s="256">
        <v>17</v>
      </c>
      <c r="AK23" s="257"/>
      <c r="AL23" s="253" t="s">
        <v>178</v>
      </c>
      <c r="AM23" s="251">
        <v>3</v>
      </c>
      <c r="AN23" s="250"/>
      <c r="AO23" s="247" t="s">
        <v>74</v>
      </c>
      <c r="AP23" s="246"/>
      <c r="AQ23" s="146" t="s">
        <v>233</v>
      </c>
      <c r="AR23" s="439" t="str">
        <f>AR21</f>
        <v>601</v>
      </c>
      <c r="AS23" s="439"/>
      <c r="AT23" s="439"/>
      <c r="AU23" s="147" t="s">
        <v>234</v>
      </c>
      <c r="AV23" s="440" t="str">
        <f>AV21</f>
        <v>0001</v>
      </c>
      <c r="AW23" s="440"/>
      <c r="AX23" s="440"/>
      <c r="AY23" s="65"/>
      <c r="AZ23" s="65"/>
      <c r="BA23" s="65"/>
      <c r="BB23" s="65"/>
      <c r="BC23" s="65"/>
      <c r="BD23" s="65"/>
      <c r="BE23" s="65"/>
      <c r="BF23" s="65"/>
      <c r="BG23" s="65"/>
      <c r="BH23" s="148"/>
      <c r="BI23" s="67"/>
      <c r="BJ23" s="67"/>
      <c r="BK23" s="384" t="s">
        <v>23</v>
      </c>
      <c r="BL23" s="438" t="s">
        <v>347</v>
      </c>
      <c r="BM23" s="438"/>
      <c r="BN23" s="438"/>
      <c r="BO23" s="436" t="s">
        <v>47</v>
      </c>
      <c r="BP23" s="438" t="s">
        <v>353</v>
      </c>
      <c r="BQ23" s="438"/>
      <c r="BR23" s="438"/>
      <c r="BS23" s="436" t="s">
        <v>47</v>
      </c>
      <c r="BT23" s="438" t="s">
        <v>350</v>
      </c>
      <c r="BU23" s="438"/>
      <c r="BV23" s="438"/>
      <c r="BW23" s="270"/>
      <c r="BX23" s="271"/>
      <c r="BY23" s="274"/>
      <c r="BZ23" s="275"/>
      <c r="CA23" s="276"/>
      <c r="CB23" s="47"/>
      <c r="CC23" s="47"/>
      <c r="CD23" s="47"/>
      <c r="CE23" s="47"/>
    </row>
    <row r="24" spans="2:83" s="49" customFormat="1" ht="21" customHeight="1">
      <c r="B24" s="634"/>
      <c r="C24" s="635"/>
      <c r="D24" s="354"/>
      <c r="E24" s="355"/>
      <c r="F24" s="356"/>
      <c r="G24" s="357"/>
      <c r="H24" s="357"/>
      <c r="I24" s="340"/>
      <c r="J24" s="361"/>
      <c r="K24" s="424"/>
      <c r="L24" s="425"/>
      <c r="M24" s="425"/>
      <c r="N24" s="426"/>
      <c r="O24" s="322" t="s">
        <v>313</v>
      </c>
      <c r="P24" s="323"/>
      <c r="Q24" s="323"/>
      <c r="R24" s="323"/>
      <c r="S24" s="324"/>
      <c r="T24" s="323" t="s">
        <v>314</v>
      </c>
      <c r="U24" s="323"/>
      <c r="V24" s="323"/>
      <c r="W24" s="323"/>
      <c r="X24" s="325"/>
      <c r="Y24" s="346"/>
      <c r="Z24" s="347"/>
      <c r="AA24" s="348"/>
      <c r="AB24" s="386"/>
      <c r="AC24" s="387"/>
      <c r="AD24" s="352"/>
      <c r="AE24" s="336"/>
      <c r="AF24" s="353"/>
      <c r="AG24" s="336"/>
      <c r="AH24" s="336"/>
      <c r="AI24" s="353"/>
      <c r="AJ24" s="336"/>
      <c r="AK24" s="336"/>
      <c r="AL24" s="338"/>
      <c r="AM24" s="339"/>
      <c r="AN24" s="340"/>
      <c r="AO24" s="341"/>
      <c r="AP24" s="342"/>
      <c r="AQ24" s="326" t="str">
        <f>AQ22</f>
        <v>京都市北区真弓○○町</v>
      </c>
      <c r="AR24" s="327"/>
      <c r="AS24" s="327"/>
      <c r="AT24" s="327"/>
      <c r="AU24" s="327"/>
      <c r="AV24" s="327"/>
      <c r="AW24" s="327"/>
      <c r="AX24" s="327"/>
      <c r="AY24" s="327"/>
      <c r="AZ24" s="327"/>
      <c r="BA24" s="327"/>
      <c r="BB24" s="327"/>
      <c r="BC24" s="327"/>
      <c r="BD24" s="327"/>
      <c r="BE24" s="327"/>
      <c r="BF24" s="327"/>
      <c r="BG24" s="327"/>
      <c r="BH24" s="327"/>
      <c r="BI24" s="327"/>
      <c r="BJ24" s="328"/>
      <c r="BK24" s="386"/>
      <c r="BL24" s="414"/>
      <c r="BM24" s="414"/>
      <c r="BN24" s="414"/>
      <c r="BO24" s="437"/>
      <c r="BP24" s="414"/>
      <c r="BQ24" s="414"/>
      <c r="BR24" s="414"/>
      <c r="BS24" s="437"/>
      <c r="BT24" s="414"/>
      <c r="BU24" s="414"/>
      <c r="BV24" s="414"/>
      <c r="BW24" s="317"/>
      <c r="BX24" s="318"/>
      <c r="BY24" s="319"/>
      <c r="BZ24" s="320"/>
      <c r="CA24" s="321"/>
      <c r="CB24" s="1"/>
      <c r="CC24" s="1"/>
      <c r="CD24" s="1"/>
      <c r="CE24" s="1"/>
    </row>
    <row r="25" spans="2:83" s="48" customFormat="1" ht="9.75" customHeight="1">
      <c r="B25" s="662" t="s">
        <v>379</v>
      </c>
      <c r="C25" s="663"/>
      <c r="D25" s="242">
        <v>3</v>
      </c>
      <c r="E25" s="243"/>
      <c r="F25" s="294" t="s">
        <v>238</v>
      </c>
      <c r="G25" s="296">
        <v>5</v>
      </c>
      <c r="H25" s="296"/>
      <c r="I25" s="250"/>
      <c r="J25" s="304">
        <f>VLOOKUP(G25,男子,2,FALSE)</f>
        <v>0</v>
      </c>
      <c r="K25" s="452" t="s">
        <v>298</v>
      </c>
      <c r="L25" s="453"/>
      <c r="M25" s="453"/>
      <c r="N25" s="454"/>
      <c r="O25" s="375" t="s">
        <v>336</v>
      </c>
      <c r="P25" s="376"/>
      <c r="Q25" s="376"/>
      <c r="R25" s="376"/>
      <c r="S25" s="377"/>
      <c r="T25" s="376" t="s">
        <v>335</v>
      </c>
      <c r="U25" s="376"/>
      <c r="V25" s="376"/>
      <c r="W25" s="376"/>
      <c r="X25" s="376"/>
      <c r="Y25" s="378" t="s">
        <v>341</v>
      </c>
      <c r="Z25" s="379"/>
      <c r="AA25" s="380"/>
      <c r="AB25" s="384" t="s">
        <v>320</v>
      </c>
      <c r="AC25" s="385"/>
      <c r="AD25" s="489">
        <v>6</v>
      </c>
      <c r="AE25" s="442"/>
      <c r="AF25" s="441" t="s">
        <v>342</v>
      </c>
      <c r="AG25" s="441">
        <v>12</v>
      </c>
      <c r="AH25" s="442"/>
      <c r="AI25" s="448" t="s">
        <v>11</v>
      </c>
      <c r="AJ25" s="441">
        <v>24</v>
      </c>
      <c r="AK25" s="442"/>
      <c r="AL25" s="369" t="s">
        <v>343</v>
      </c>
      <c r="AM25" s="371">
        <v>2</v>
      </c>
      <c r="AN25" s="372"/>
      <c r="AO25" s="247" t="s">
        <v>74</v>
      </c>
      <c r="AP25" s="246"/>
      <c r="AQ25" s="146" t="s">
        <v>233</v>
      </c>
      <c r="AR25" s="439" t="str">
        <f>AR23</f>
        <v>601</v>
      </c>
      <c r="AS25" s="439"/>
      <c r="AT25" s="439"/>
      <c r="AU25" s="147" t="s">
        <v>234</v>
      </c>
      <c r="AV25" s="440" t="str">
        <f>AV23</f>
        <v>0001</v>
      </c>
      <c r="AW25" s="440"/>
      <c r="AX25" s="440"/>
      <c r="AY25" s="65"/>
      <c r="AZ25" s="65"/>
      <c r="BA25" s="65"/>
      <c r="BB25" s="65"/>
      <c r="BC25" s="65"/>
      <c r="BD25" s="65"/>
      <c r="BE25" s="65"/>
      <c r="BF25" s="65"/>
      <c r="BG25" s="65"/>
      <c r="BH25" s="148"/>
      <c r="BI25" s="67"/>
      <c r="BJ25" s="68"/>
      <c r="BK25" s="384" t="s">
        <v>23</v>
      </c>
      <c r="BL25" s="438" t="s">
        <v>347</v>
      </c>
      <c r="BM25" s="438"/>
      <c r="BN25" s="438"/>
      <c r="BO25" s="436" t="s">
        <v>47</v>
      </c>
      <c r="BP25" s="438" t="s">
        <v>353</v>
      </c>
      <c r="BQ25" s="438"/>
      <c r="BR25" s="438"/>
      <c r="BS25" s="436" t="s">
        <v>47</v>
      </c>
      <c r="BT25" s="396" t="s">
        <v>350</v>
      </c>
      <c r="BU25" s="396"/>
      <c r="BV25" s="396"/>
      <c r="BW25" s="270"/>
      <c r="BX25" s="271"/>
      <c r="BY25" s="274"/>
      <c r="BZ25" s="275"/>
      <c r="CA25" s="276"/>
      <c r="CB25" s="47"/>
      <c r="CC25" s="47"/>
      <c r="CD25" s="47"/>
      <c r="CE25" s="47"/>
    </row>
    <row r="26" spans="2:83" s="49" customFormat="1" ht="21" customHeight="1" thickBot="1">
      <c r="B26" s="664"/>
      <c r="C26" s="665"/>
      <c r="D26" s="241"/>
      <c r="E26" s="293"/>
      <c r="F26" s="295"/>
      <c r="G26" s="297"/>
      <c r="H26" s="297"/>
      <c r="I26" s="248"/>
      <c r="J26" s="305"/>
      <c r="K26" s="455"/>
      <c r="L26" s="456"/>
      <c r="M26" s="456"/>
      <c r="N26" s="457"/>
      <c r="O26" s="484" t="s">
        <v>333</v>
      </c>
      <c r="P26" s="485"/>
      <c r="Q26" s="485"/>
      <c r="R26" s="485"/>
      <c r="S26" s="486"/>
      <c r="T26" s="485" t="s">
        <v>334</v>
      </c>
      <c r="U26" s="485"/>
      <c r="V26" s="485"/>
      <c r="W26" s="485"/>
      <c r="X26" s="487"/>
      <c r="Y26" s="491"/>
      <c r="Z26" s="492"/>
      <c r="AA26" s="493"/>
      <c r="AB26" s="481"/>
      <c r="AC26" s="494"/>
      <c r="AD26" s="490"/>
      <c r="AE26" s="443"/>
      <c r="AF26" s="447"/>
      <c r="AG26" s="443"/>
      <c r="AH26" s="443"/>
      <c r="AI26" s="447"/>
      <c r="AJ26" s="443"/>
      <c r="AK26" s="443"/>
      <c r="AL26" s="444"/>
      <c r="AM26" s="445"/>
      <c r="AN26" s="446"/>
      <c r="AO26" s="244"/>
      <c r="AP26" s="245"/>
      <c r="AQ26" s="290" t="str">
        <f>AQ24</f>
        <v>京都市北区真弓○○町</v>
      </c>
      <c r="AR26" s="291"/>
      <c r="AS26" s="291"/>
      <c r="AT26" s="291"/>
      <c r="AU26" s="291"/>
      <c r="AV26" s="291"/>
      <c r="AW26" s="291"/>
      <c r="AX26" s="291"/>
      <c r="AY26" s="291"/>
      <c r="AZ26" s="291"/>
      <c r="BA26" s="291"/>
      <c r="BB26" s="291"/>
      <c r="BC26" s="291"/>
      <c r="BD26" s="291"/>
      <c r="BE26" s="291"/>
      <c r="BF26" s="291"/>
      <c r="BG26" s="291"/>
      <c r="BH26" s="291"/>
      <c r="BI26" s="291"/>
      <c r="BJ26" s="292"/>
      <c r="BK26" s="481"/>
      <c r="BL26" s="482"/>
      <c r="BM26" s="482"/>
      <c r="BN26" s="482"/>
      <c r="BO26" s="488"/>
      <c r="BP26" s="482"/>
      <c r="BQ26" s="482"/>
      <c r="BR26" s="482"/>
      <c r="BS26" s="488"/>
      <c r="BT26" s="482"/>
      <c r="BU26" s="482"/>
      <c r="BV26" s="482"/>
      <c r="BW26" s="272"/>
      <c r="BX26" s="273"/>
      <c r="BY26" s="277"/>
      <c r="BZ26" s="278"/>
      <c r="CA26" s="279"/>
      <c r="CB26" s="1"/>
      <c r="CC26" s="1"/>
      <c r="CD26" s="1"/>
      <c r="CE26" s="1"/>
    </row>
    <row r="27" spans="2:83" s="48" customFormat="1" ht="9.75" customHeight="1">
      <c r="B27" s="632" t="s">
        <v>379</v>
      </c>
      <c r="C27" s="633"/>
      <c r="D27" s="418">
        <v>3</v>
      </c>
      <c r="E27" s="419"/>
      <c r="F27" s="420" t="s">
        <v>296</v>
      </c>
      <c r="G27" s="296">
        <v>6</v>
      </c>
      <c r="H27" s="296"/>
      <c r="I27" s="250"/>
      <c r="J27" s="483">
        <f>VLOOKUP(G27,男子,2,FALSE)</f>
        <v>0</v>
      </c>
      <c r="K27" s="421" t="s">
        <v>298</v>
      </c>
      <c r="L27" s="422"/>
      <c r="M27" s="422"/>
      <c r="N27" s="423"/>
      <c r="O27" s="472" t="s">
        <v>323</v>
      </c>
      <c r="P27" s="473"/>
      <c r="Q27" s="473"/>
      <c r="R27" s="473"/>
      <c r="S27" s="474"/>
      <c r="T27" s="473" t="s">
        <v>324</v>
      </c>
      <c r="U27" s="473"/>
      <c r="V27" s="473"/>
      <c r="W27" s="473"/>
      <c r="X27" s="473"/>
      <c r="Y27" s="475" t="str">
        <f>VLOOKUP($G27,男子,4,FALSE)</f>
        <v>男</v>
      </c>
      <c r="Z27" s="476"/>
      <c r="AA27" s="477"/>
      <c r="AB27" s="478" t="str">
        <f>VLOOKUP($G27,男子,5,FALSE)</f>
        <v>平成</v>
      </c>
      <c r="AC27" s="479"/>
      <c r="AD27" s="480">
        <v>6</v>
      </c>
      <c r="AE27" s="466"/>
      <c r="AF27" s="465" t="s">
        <v>227</v>
      </c>
      <c r="AG27" s="465">
        <v>7</v>
      </c>
      <c r="AH27" s="466"/>
      <c r="AI27" s="407" t="s">
        <v>228</v>
      </c>
      <c r="AJ27" s="465">
        <v>11</v>
      </c>
      <c r="AK27" s="466"/>
      <c r="AL27" s="467" t="s">
        <v>178</v>
      </c>
      <c r="AM27" s="468">
        <v>2</v>
      </c>
      <c r="AN27" s="469"/>
      <c r="AO27" s="470" t="s">
        <v>74</v>
      </c>
      <c r="AP27" s="471"/>
      <c r="AQ27" s="141" t="s">
        <v>233</v>
      </c>
      <c r="AR27" s="463" t="str">
        <f>AR25</f>
        <v>601</v>
      </c>
      <c r="AS27" s="463"/>
      <c r="AT27" s="463"/>
      <c r="AU27" s="144" t="s">
        <v>234</v>
      </c>
      <c r="AV27" s="464" t="str">
        <f>AV25</f>
        <v>0001</v>
      </c>
      <c r="AW27" s="464"/>
      <c r="AX27" s="464"/>
      <c r="AY27" s="60"/>
      <c r="AZ27" s="60"/>
      <c r="BA27" s="60"/>
      <c r="BB27" s="60"/>
      <c r="BC27" s="60"/>
      <c r="BD27" s="60"/>
      <c r="BE27" s="60"/>
      <c r="BF27" s="60"/>
      <c r="BG27" s="60"/>
      <c r="BH27" s="143"/>
      <c r="BI27" s="62"/>
      <c r="BJ27" s="62"/>
      <c r="BK27" s="394" t="s">
        <v>23</v>
      </c>
      <c r="BL27" s="395" t="s">
        <v>347</v>
      </c>
      <c r="BM27" s="395"/>
      <c r="BN27" s="395"/>
      <c r="BO27" s="412" t="s">
        <v>47</v>
      </c>
      <c r="BP27" s="395" t="s">
        <v>353</v>
      </c>
      <c r="BQ27" s="395"/>
      <c r="BR27" s="395"/>
      <c r="BS27" s="412" t="s">
        <v>47</v>
      </c>
      <c r="BT27" s="395" t="s">
        <v>350</v>
      </c>
      <c r="BU27" s="395"/>
      <c r="BV27" s="395"/>
      <c r="BW27" s="392"/>
      <c r="BX27" s="393"/>
      <c r="BY27" s="406"/>
      <c r="BZ27" s="407"/>
      <c r="CA27" s="408"/>
      <c r="CB27" s="47"/>
      <c r="CC27" s="47"/>
      <c r="CD27" s="47"/>
      <c r="CE27" s="47"/>
    </row>
    <row r="28" spans="2:83" s="49" customFormat="1" ht="21" customHeight="1">
      <c r="B28" s="634"/>
      <c r="C28" s="635"/>
      <c r="D28" s="354"/>
      <c r="E28" s="355"/>
      <c r="F28" s="356"/>
      <c r="G28" s="357"/>
      <c r="H28" s="357"/>
      <c r="I28" s="340"/>
      <c r="J28" s="361"/>
      <c r="K28" s="424"/>
      <c r="L28" s="425"/>
      <c r="M28" s="425"/>
      <c r="N28" s="426"/>
      <c r="O28" s="322" t="s">
        <v>321</v>
      </c>
      <c r="P28" s="323"/>
      <c r="Q28" s="323"/>
      <c r="R28" s="323"/>
      <c r="S28" s="324"/>
      <c r="T28" s="323" t="s">
        <v>322</v>
      </c>
      <c r="U28" s="323"/>
      <c r="V28" s="323"/>
      <c r="W28" s="323"/>
      <c r="X28" s="325"/>
      <c r="Y28" s="346"/>
      <c r="Z28" s="347"/>
      <c r="AA28" s="348"/>
      <c r="AB28" s="335"/>
      <c r="AC28" s="349"/>
      <c r="AD28" s="352"/>
      <c r="AE28" s="336"/>
      <c r="AF28" s="353"/>
      <c r="AG28" s="336"/>
      <c r="AH28" s="336"/>
      <c r="AI28" s="353"/>
      <c r="AJ28" s="336"/>
      <c r="AK28" s="336"/>
      <c r="AL28" s="338"/>
      <c r="AM28" s="339"/>
      <c r="AN28" s="340"/>
      <c r="AO28" s="341"/>
      <c r="AP28" s="342"/>
      <c r="AQ28" s="326" t="str">
        <f>AQ26</f>
        <v>京都市北区真弓○○町</v>
      </c>
      <c r="AR28" s="327"/>
      <c r="AS28" s="327"/>
      <c r="AT28" s="327"/>
      <c r="AU28" s="327"/>
      <c r="AV28" s="327"/>
      <c r="AW28" s="327"/>
      <c r="AX28" s="327"/>
      <c r="AY28" s="327"/>
      <c r="AZ28" s="327"/>
      <c r="BA28" s="327"/>
      <c r="BB28" s="327"/>
      <c r="BC28" s="327"/>
      <c r="BD28" s="327"/>
      <c r="BE28" s="327"/>
      <c r="BF28" s="327"/>
      <c r="BG28" s="327"/>
      <c r="BH28" s="327"/>
      <c r="BI28" s="327"/>
      <c r="BJ28" s="328"/>
      <c r="BK28" s="386"/>
      <c r="BL28" s="396"/>
      <c r="BM28" s="396"/>
      <c r="BN28" s="396"/>
      <c r="BO28" s="413"/>
      <c r="BP28" s="396"/>
      <c r="BQ28" s="396"/>
      <c r="BR28" s="396"/>
      <c r="BS28" s="413"/>
      <c r="BT28" s="414"/>
      <c r="BU28" s="414"/>
      <c r="BV28" s="414"/>
      <c r="BW28" s="317"/>
      <c r="BX28" s="318"/>
      <c r="BY28" s="319"/>
      <c r="BZ28" s="320"/>
      <c r="CA28" s="321"/>
      <c r="CB28" s="1"/>
      <c r="CC28" s="1"/>
      <c r="CD28" s="1"/>
      <c r="CE28" s="1"/>
    </row>
    <row r="29" spans="2:83" s="48" customFormat="1" ht="9.75" customHeight="1">
      <c r="B29" s="662" t="s">
        <v>378</v>
      </c>
      <c r="C29" s="663"/>
      <c r="D29" s="242">
        <v>3</v>
      </c>
      <c r="E29" s="243"/>
      <c r="F29" s="294" t="s">
        <v>240</v>
      </c>
      <c r="G29" s="296">
        <v>7</v>
      </c>
      <c r="H29" s="296"/>
      <c r="I29" s="250"/>
      <c r="J29" s="304">
        <f>VLOOKUP(G29,男子,2,FALSE)</f>
        <v>0</v>
      </c>
      <c r="K29" s="452" t="s">
        <v>298</v>
      </c>
      <c r="L29" s="453"/>
      <c r="M29" s="453"/>
      <c r="N29" s="454"/>
      <c r="O29" s="306" t="s">
        <v>325</v>
      </c>
      <c r="P29" s="307"/>
      <c r="Q29" s="307"/>
      <c r="R29" s="307"/>
      <c r="S29" s="308"/>
      <c r="T29" s="307" t="s">
        <v>326</v>
      </c>
      <c r="U29" s="307"/>
      <c r="V29" s="307"/>
      <c r="W29" s="307"/>
      <c r="X29" s="307"/>
      <c r="Y29" s="309" t="str">
        <f>VLOOKUP($G29,男子,4,FALSE)</f>
        <v>男</v>
      </c>
      <c r="Z29" s="310"/>
      <c r="AA29" s="311"/>
      <c r="AB29" s="288" t="str">
        <f>VLOOKUP($G29,男子,5,FALSE)</f>
        <v>平成</v>
      </c>
      <c r="AC29" s="315"/>
      <c r="AD29" s="259">
        <v>8</v>
      </c>
      <c r="AE29" s="257"/>
      <c r="AF29" s="256" t="s">
        <v>227</v>
      </c>
      <c r="AG29" s="256">
        <v>3</v>
      </c>
      <c r="AH29" s="257"/>
      <c r="AI29" s="275" t="s">
        <v>228</v>
      </c>
      <c r="AJ29" s="256">
        <v>3</v>
      </c>
      <c r="AK29" s="257"/>
      <c r="AL29" s="337" t="s">
        <v>178</v>
      </c>
      <c r="AM29" s="461">
        <v>1</v>
      </c>
      <c r="AN29" s="462"/>
      <c r="AO29" s="247" t="s">
        <v>74</v>
      </c>
      <c r="AP29" s="246"/>
      <c r="AQ29" s="141" t="s">
        <v>233</v>
      </c>
      <c r="AR29" s="332" t="str">
        <f>AR27</f>
        <v>601</v>
      </c>
      <c r="AS29" s="332"/>
      <c r="AT29" s="332"/>
      <c r="AU29" s="144" t="s">
        <v>234</v>
      </c>
      <c r="AV29" s="333" t="str">
        <f>AV27</f>
        <v>0001</v>
      </c>
      <c r="AW29" s="333"/>
      <c r="AX29" s="333"/>
      <c r="AY29" s="60"/>
      <c r="AZ29" s="60"/>
      <c r="BA29" s="60"/>
      <c r="BB29" s="60"/>
      <c r="BC29" s="60"/>
      <c r="BD29" s="60"/>
      <c r="BE29" s="60"/>
      <c r="BF29" s="60"/>
      <c r="BG29" s="60"/>
      <c r="BH29" s="143"/>
      <c r="BI29" s="62"/>
      <c r="BJ29" s="62"/>
      <c r="BK29" s="394" t="s">
        <v>23</v>
      </c>
      <c r="BL29" s="438" t="s">
        <v>347</v>
      </c>
      <c r="BM29" s="438"/>
      <c r="BN29" s="438"/>
      <c r="BO29" s="436" t="s">
        <v>47</v>
      </c>
      <c r="BP29" s="438" t="s">
        <v>353</v>
      </c>
      <c r="BQ29" s="438"/>
      <c r="BR29" s="438"/>
      <c r="BS29" s="436" t="s">
        <v>47</v>
      </c>
      <c r="BT29" s="438" t="s">
        <v>350</v>
      </c>
      <c r="BU29" s="438"/>
      <c r="BV29" s="438"/>
      <c r="BW29" s="270"/>
      <c r="BX29" s="271"/>
      <c r="BY29" s="274"/>
      <c r="BZ29" s="275"/>
      <c r="CA29" s="276"/>
      <c r="CB29" s="47"/>
      <c r="CC29" s="47"/>
      <c r="CD29" s="47"/>
      <c r="CE29" s="47"/>
    </row>
    <row r="30" spans="2:83" s="49" customFormat="1" ht="21" customHeight="1">
      <c r="B30" s="634"/>
      <c r="C30" s="635"/>
      <c r="D30" s="354"/>
      <c r="E30" s="355"/>
      <c r="F30" s="356"/>
      <c r="G30" s="357"/>
      <c r="H30" s="357"/>
      <c r="I30" s="340"/>
      <c r="J30" s="361"/>
      <c r="K30" s="424"/>
      <c r="L30" s="425"/>
      <c r="M30" s="425"/>
      <c r="N30" s="426"/>
      <c r="O30" s="322" t="s">
        <v>327</v>
      </c>
      <c r="P30" s="323"/>
      <c r="Q30" s="323"/>
      <c r="R30" s="323"/>
      <c r="S30" s="324"/>
      <c r="T30" s="323" t="s">
        <v>328</v>
      </c>
      <c r="U30" s="323"/>
      <c r="V30" s="323"/>
      <c r="W30" s="323"/>
      <c r="X30" s="325"/>
      <c r="Y30" s="346"/>
      <c r="Z30" s="347"/>
      <c r="AA30" s="348"/>
      <c r="AB30" s="335"/>
      <c r="AC30" s="349"/>
      <c r="AD30" s="352"/>
      <c r="AE30" s="336"/>
      <c r="AF30" s="353"/>
      <c r="AG30" s="336"/>
      <c r="AH30" s="336"/>
      <c r="AI30" s="353"/>
      <c r="AJ30" s="336"/>
      <c r="AK30" s="336"/>
      <c r="AL30" s="338"/>
      <c r="AM30" s="339"/>
      <c r="AN30" s="340"/>
      <c r="AO30" s="341"/>
      <c r="AP30" s="342"/>
      <c r="AQ30" s="326" t="str">
        <f>AQ28</f>
        <v>京都市北区真弓○○町</v>
      </c>
      <c r="AR30" s="327"/>
      <c r="AS30" s="327"/>
      <c r="AT30" s="327"/>
      <c r="AU30" s="327"/>
      <c r="AV30" s="327"/>
      <c r="AW30" s="327"/>
      <c r="AX30" s="327"/>
      <c r="AY30" s="327"/>
      <c r="AZ30" s="327"/>
      <c r="BA30" s="327"/>
      <c r="BB30" s="327"/>
      <c r="BC30" s="327"/>
      <c r="BD30" s="327"/>
      <c r="BE30" s="327"/>
      <c r="BF30" s="327"/>
      <c r="BG30" s="327"/>
      <c r="BH30" s="327"/>
      <c r="BI30" s="327"/>
      <c r="BJ30" s="328"/>
      <c r="BK30" s="394"/>
      <c r="BL30" s="414"/>
      <c r="BM30" s="414"/>
      <c r="BN30" s="414"/>
      <c r="BO30" s="437"/>
      <c r="BP30" s="414"/>
      <c r="BQ30" s="414"/>
      <c r="BR30" s="414"/>
      <c r="BS30" s="437"/>
      <c r="BT30" s="414"/>
      <c r="BU30" s="414"/>
      <c r="BV30" s="414"/>
      <c r="BW30" s="317"/>
      <c r="BX30" s="318"/>
      <c r="BY30" s="319"/>
      <c r="BZ30" s="320"/>
      <c r="CA30" s="321"/>
      <c r="CB30" s="1"/>
      <c r="CC30" s="1"/>
      <c r="CD30" s="1"/>
      <c r="CE30" s="1"/>
    </row>
    <row r="31" spans="2:83" s="48" customFormat="1" ht="9.75" customHeight="1">
      <c r="B31" s="662" t="s">
        <v>378</v>
      </c>
      <c r="C31" s="663"/>
      <c r="D31" s="242">
        <v>3</v>
      </c>
      <c r="E31" s="243"/>
      <c r="F31" s="294" t="s">
        <v>241</v>
      </c>
      <c r="G31" s="296">
        <v>8</v>
      </c>
      <c r="H31" s="296"/>
      <c r="I31" s="250"/>
      <c r="J31" s="304">
        <f>VLOOKUP(G31,男子,2,FALSE)</f>
        <v>0</v>
      </c>
      <c r="K31" s="452" t="s">
        <v>298</v>
      </c>
      <c r="L31" s="453"/>
      <c r="M31" s="453"/>
      <c r="N31" s="454"/>
      <c r="O31" s="306" t="s">
        <v>331</v>
      </c>
      <c r="P31" s="307"/>
      <c r="Q31" s="307"/>
      <c r="R31" s="307"/>
      <c r="S31" s="308"/>
      <c r="T31" s="307" t="s">
        <v>332</v>
      </c>
      <c r="U31" s="307"/>
      <c r="V31" s="307"/>
      <c r="W31" s="307"/>
      <c r="X31" s="307"/>
      <c r="Y31" s="309" t="str">
        <f>VLOOKUP($G31,男子,4,FALSE)</f>
        <v>男</v>
      </c>
      <c r="Z31" s="310"/>
      <c r="AA31" s="311"/>
      <c r="AB31" s="288" t="str">
        <f>VLOOKUP($G31,男子,5,FALSE)</f>
        <v>平成</v>
      </c>
      <c r="AC31" s="315"/>
      <c r="AD31" s="350">
        <v>7</v>
      </c>
      <c r="AE31" s="351"/>
      <c r="AF31" s="256" t="s">
        <v>227</v>
      </c>
      <c r="AG31" s="256">
        <v>10</v>
      </c>
      <c r="AH31" s="257"/>
      <c r="AI31" s="275" t="s">
        <v>228</v>
      </c>
      <c r="AJ31" s="256">
        <v>10</v>
      </c>
      <c r="AK31" s="257"/>
      <c r="AL31" s="253" t="s">
        <v>178</v>
      </c>
      <c r="AM31" s="251">
        <v>1</v>
      </c>
      <c r="AN31" s="250"/>
      <c r="AO31" s="247" t="s">
        <v>74</v>
      </c>
      <c r="AP31" s="246"/>
      <c r="AQ31" s="141" t="s">
        <v>233</v>
      </c>
      <c r="AR31" s="332" t="str">
        <f>AR29</f>
        <v>601</v>
      </c>
      <c r="AS31" s="332"/>
      <c r="AT31" s="332"/>
      <c r="AU31" s="144" t="s">
        <v>234</v>
      </c>
      <c r="AV31" s="333" t="str">
        <f>AV29</f>
        <v>0001</v>
      </c>
      <c r="AW31" s="333"/>
      <c r="AX31" s="333"/>
      <c r="AY31" s="60"/>
      <c r="AZ31" s="60"/>
      <c r="BA31" s="60"/>
      <c r="BB31" s="60"/>
      <c r="BC31" s="60"/>
      <c r="BD31" s="60"/>
      <c r="BE31" s="60"/>
      <c r="BF31" s="60"/>
      <c r="BG31" s="60"/>
      <c r="BH31" s="143"/>
      <c r="BI31" s="62"/>
      <c r="BJ31" s="62"/>
      <c r="BK31" s="384" t="s">
        <v>23</v>
      </c>
      <c r="BL31" s="438" t="s">
        <v>347</v>
      </c>
      <c r="BM31" s="438"/>
      <c r="BN31" s="438"/>
      <c r="BO31" s="436" t="s">
        <v>47</v>
      </c>
      <c r="BP31" s="438" t="s">
        <v>353</v>
      </c>
      <c r="BQ31" s="438"/>
      <c r="BR31" s="438"/>
      <c r="BS31" s="436" t="s">
        <v>47</v>
      </c>
      <c r="BT31" s="438" t="s">
        <v>350</v>
      </c>
      <c r="BU31" s="438"/>
      <c r="BV31" s="438"/>
      <c r="BW31" s="270"/>
      <c r="BX31" s="271"/>
      <c r="BY31" s="274"/>
      <c r="BZ31" s="275"/>
      <c r="CA31" s="276"/>
      <c r="CB31" s="47"/>
      <c r="CC31" s="47"/>
      <c r="CD31" s="47"/>
      <c r="CE31" s="47"/>
    </row>
    <row r="32" spans="2:83" s="49" customFormat="1" ht="21" customHeight="1">
      <c r="B32" s="634"/>
      <c r="C32" s="635"/>
      <c r="D32" s="354"/>
      <c r="E32" s="355"/>
      <c r="F32" s="356"/>
      <c r="G32" s="357"/>
      <c r="H32" s="357"/>
      <c r="I32" s="340"/>
      <c r="J32" s="361"/>
      <c r="K32" s="424"/>
      <c r="L32" s="425"/>
      <c r="M32" s="425"/>
      <c r="N32" s="426"/>
      <c r="O32" s="322" t="s">
        <v>329</v>
      </c>
      <c r="P32" s="323"/>
      <c r="Q32" s="323"/>
      <c r="R32" s="323"/>
      <c r="S32" s="324"/>
      <c r="T32" s="323" t="s">
        <v>330</v>
      </c>
      <c r="U32" s="323"/>
      <c r="V32" s="323"/>
      <c r="W32" s="323"/>
      <c r="X32" s="325"/>
      <c r="Y32" s="346"/>
      <c r="Z32" s="347"/>
      <c r="AA32" s="348"/>
      <c r="AB32" s="335"/>
      <c r="AC32" s="349"/>
      <c r="AD32" s="352"/>
      <c r="AE32" s="336"/>
      <c r="AF32" s="353"/>
      <c r="AG32" s="336"/>
      <c r="AH32" s="336"/>
      <c r="AI32" s="353"/>
      <c r="AJ32" s="336"/>
      <c r="AK32" s="336"/>
      <c r="AL32" s="338"/>
      <c r="AM32" s="339"/>
      <c r="AN32" s="340"/>
      <c r="AO32" s="341"/>
      <c r="AP32" s="342"/>
      <c r="AQ32" s="326" t="str">
        <f>AQ30</f>
        <v>京都市北区真弓○○町</v>
      </c>
      <c r="AR32" s="327"/>
      <c r="AS32" s="327"/>
      <c r="AT32" s="327"/>
      <c r="AU32" s="327"/>
      <c r="AV32" s="327"/>
      <c r="AW32" s="327"/>
      <c r="AX32" s="327"/>
      <c r="AY32" s="327"/>
      <c r="AZ32" s="327"/>
      <c r="BA32" s="327"/>
      <c r="BB32" s="327"/>
      <c r="BC32" s="327"/>
      <c r="BD32" s="327"/>
      <c r="BE32" s="327"/>
      <c r="BF32" s="327"/>
      <c r="BG32" s="327"/>
      <c r="BH32" s="327"/>
      <c r="BI32" s="327"/>
      <c r="BJ32" s="328"/>
      <c r="BK32" s="386"/>
      <c r="BL32" s="414"/>
      <c r="BM32" s="414"/>
      <c r="BN32" s="414"/>
      <c r="BO32" s="437"/>
      <c r="BP32" s="414"/>
      <c r="BQ32" s="414"/>
      <c r="BR32" s="414"/>
      <c r="BS32" s="437"/>
      <c r="BT32" s="414"/>
      <c r="BU32" s="414"/>
      <c r="BV32" s="414"/>
      <c r="BW32" s="317"/>
      <c r="BX32" s="318"/>
      <c r="BY32" s="319"/>
      <c r="BZ32" s="320"/>
      <c r="CA32" s="321"/>
      <c r="CB32" s="1"/>
      <c r="CC32" s="1"/>
      <c r="CD32" s="1"/>
      <c r="CE32" s="1"/>
    </row>
    <row r="33" spans="2:83" s="48" customFormat="1" ht="9.75" customHeight="1">
      <c r="B33" s="662" t="s">
        <v>378</v>
      </c>
      <c r="C33" s="663"/>
      <c r="D33" s="242">
        <v>3</v>
      </c>
      <c r="E33" s="243"/>
      <c r="F33" s="294" t="s">
        <v>242</v>
      </c>
      <c r="G33" s="296">
        <v>9</v>
      </c>
      <c r="H33" s="296"/>
      <c r="I33" s="250"/>
      <c r="J33" s="304"/>
      <c r="K33" s="452" t="s">
        <v>298</v>
      </c>
      <c r="L33" s="453"/>
      <c r="M33" s="453"/>
      <c r="N33" s="454"/>
      <c r="O33" s="458" t="s">
        <v>337</v>
      </c>
      <c r="P33" s="459"/>
      <c r="Q33" s="459"/>
      <c r="R33" s="459"/>
      <c r="S33" s="460"/>
      <c r="T33" s="459" t="s">
        <v>340</v>
      </c>
      <c r="U33" s="459"/>
      <c r="V33" s="459"/>
      <c r="W33" s="459"/>
      <c r="X33" s="459"/>
      <c r="Y33" s="378" t="s">
        <v>341</v>
      </c>
      <c r="Z33" s="379"/>
      <c r="AA33" s="380"/>
      <c r="AB33" s="384" t="s">
        <v>320</v>
      </c>
      <c r="AC33" s="385"/>
      <c r="AD33" s="388">
        <v>7</v>
      </c>
      <c r="AE33" s="367"/>
      <c r="AF33" s="441" t="s">
        <v>342</v>
      </c>
      <c r="AG33" s="441">
        <v>9</v>
      </c>
      <c r="AH33" s="442"/>
      <c r="AI33" s="448" t="s">
        <v>11</v>
      </c>
      <c r="AJ33" s="441">
        <v>9</v>
      </c>
      <c r="AK33" s="442"/>
      <c r="AL33" s="449" t="s">
        <v>343</v>
      </c>
      <c r="AM33" s="371">
        <v>1</v>
      </c>
      <c r="AN33" s="372"/>
      <c r="AO33" s="450" t="s">
        <v>363</v>
      </c>
      <c r="AP33" s="451"/>
      <c r="AQ33" s="141" t="s">
        <v>233</v>
      </c>
      <c r="AR33" s="332" t="str">
        <f>AR31</f>
        <v>601</v>
      </c>
      <c r="AS33" s="332"/>
      <c r="AT33" s="332"/>
      <c r="AU33" s="144" t="s">
        <v>234</v>
      </c>
      <c r="AV33" s="333" t="str">
        <f>AV31</f>
        <v>0001</v>
      </c>
      <c r="AW33" s="333"/>
      <c r="AX33" s="333"/>
      <c r="AY33" s="60"/>
      <c r="AZ33" s="60"/>
      <c r="BA33" s="60"/>
      <c r="BB33" s="60"/>
      <c r="BC33" s="60"/>
      <c r="BD33" s="60"/>
      <c r="BE33" s="60"/>
      <c r="BF33" s="60"/>
      <c r="BG33" s="60"/>
      <c r="BH33" s="143"/>
      <c r="BI33" s="62"/>
      <c r="BJ33" s="62"/>
      <c r="BK33" s="394" t="s">
        <v>23</v>
      </c>
      <c r="BL33" s="396" t="s">
        <v>347</v>
      </c>
      <c r="BM33" s="396"/>
      <c r="BN33" s="396"/>
      <c r="BO33" s="436" t="s">
        <v>47</v>
      </c>
      <c r="BP33" s="396" t="s">
        <v>353</v>
      </c>
      <c r="BQ33" s="396"/>
      <c r="BR33" s="396"/>
      <c r="BS33" s="436" t="s">
        <v>47</v>
      </c>
      <c r="BT33" s="438" t="s">
        <v>350</v>
      </c>
      <c r="BU33" s="438"/>
      <c r="BV33" s="438"/>
      <c r="BW33" s="270"/>
      <c r="BX33" s="271"/>
      <c r="BY33" s="274"/>
      <c r="BZ33" s="275"/>
      <c r="CA33" s="276"/>
      <c r="CB33" s="47"/>
      <c r="CC33" s="47"/>
      <c r="CD33" s="47"/>
      <c r="CE33" s="47"/>
    </row>
    <row r="34" spans="2:83" s="49" customFormat="1" ht="21" customHeight="1">
      <c r="B34" s="634"/>
      <c r="C34" s="635"/>
      <c r="D34" s="354"/>
      <c r="E34" s="355"/>
      <c r="F34" s="356"/>
      <c r="G34" s="357"/>
      <c r="H34" s="357"/>
      <c r="I34" s="340"/>
      <c r="J34" s="361"/>
      <c r="K34" s="424"/>
      <c r="L34" s="425"/>
      <c r="M34" s="425"/>
      <c r="N34" s="426"/>
      <c r="O34" s="362" t="s">
        <v>338</v>
      </c>
      <c r="P34" s="363"/>
      <c r="Q34" s="363"/>
      <c r="R34" s="363"/>
      <c r="S34" s="364"/>
      <c r="T34" s="363" t="s">
        <v>339</v>
      </c>
      <c r="U34" s="363"/>
      <c r="V34" s="363"/>
      <c r="W34" s="363"/>
      <c r="X34" s="365"/>
      <c r="Y34" s="381"/>
      <c r="Z34" s="382"/>
      <c r="AA34" s="383"/>
      <c r="AB34" s="386"/>
      <c r="AC34" s="387"/>
      <c r="AD34" s="389"/>
      <c r="AE34" s="368"/>
      <c r="AF34" s="390"/>
      <c r="AG34" s="368"/>
      <c r="AH34" s="368"/>
      <c r="AI34" s="390"/>
      <c r="AJ34" s="368"/>
      <c r="AK34" s="368"/>
      <c r="AL34" s="370"/>
      <c r="AM34" s="373"/>
      <c r="AN34" s="374"/>
      <c r="AO34" s="404"/>
      <c r="AP34" s="405"/>
      <c r="AQ34" s="326" t="str">
        <f>AQ32</f>
        <v>京都市北区真弓○○町</v>
      </c>
      <c r="AR34" s="327"/>
      <c r="AS34" s="327"/>
      <c r="AT34" s="327"/>
      <c r="AU34" s="327"/>
      <c r="AV34" s="327"/>
      <c r="AW34" s="327"/>
      <c r="AX34" s="327"/>
      <c r="AY34" s="327"/>
      <c r="AZ34" s="327"/>
      <c r="BA34" s="327"/>
      <c r="BB34" s="327"/>
      <c r="BC34" s="327"/>
      <c r="BD34" s="327"/>
      <c r="BE34" s="327"/>
      <c r="BF34" s="327"/>
      <c r="BG34" s="327"/>
      <c r="BH34" s="327"/>
      <c r="BI34" s="327"/>
      <c r="BJ34" s="328"/>
      <c r="BK34" s="394"/>
      <c r="BL34" s="414"/>
      <c r="BM34" s="414"/>
      <c r="BN34" s="414"/>
      <c r="BO34" s="437"/>
      <c r="BP34" s="414"/>
      <c r="BQ34" s="414"/>
      <c r="BR34" s="414"/>
      <c r="BS34" s="437"/>
      <c r="BT34" s="414"/>
      <c r="BU34" s="414"/>
      <c r="BV34" s="414"/>
      <c r="BW34" s="317"/>
      <c r="BX34" s="318"/>
      <c r="BY34" s="319"/>
      <c r="BZ34" s="320"/>
      <c r="CA34" s="321"/>
      <c r="CB34" s="1"/>
      <c r="CC34" s="1"/>
      <c r="CD34" s="1"/>
      <c r="CE34" s="1"/>
    </row>
    <row r="35" spans="2:83" s="48" customFormat="1" ht="9.75" customHeight="1">
      <c r="B35" s="662" t="s">
        <v>378</v>
      </c>
      <c r="C35" s="663"/>
      <c r="D35" s="242">
        <v>3</v>
      </c>
      <c r="E35" s="243"/>
      <c r="F35" s="294" t="s">
        <v>243</v>
      </c>
      <c r="G35" s="296">
        <v>10</v>
      </c>
      <c r="H35" s="296"/>
      <c r="I35" s="250"/>
      <c r="J35" s="304"/>
      <c r="K35" s="452" t="s">
        <v>298</v>
      </c>
      <c r="L35" s="453"/>
      <c r="M35" s="453"/>
      <c r="N35" s="454"/>
      <c r="O35" s="306"/>
      <c r="P35" s="307"/>
      <c r="Q35" s="307"/>
      <c r="R35" s="307"/>
      <c r="S35" s="308"/>
      <c r="T35" s="307"/>
      <c r="U35" s="307"/>
      <c r="V35" s="307"/>
      <c r="W35" s="307"/>
      <c r="X35" s="307"/>
      <c r="Y35" s="309" t="s">
        <v>369</v>
      </c>
      <c r="Z35" s="310"/>
      <c r="AA35" s="311"/>
      <c r="AB35" s="288" t="s">
        <v>123</v>
      </c>
      <c r="AC35" s="315"/>
      <c r="AD35" s="350">
        <v>95</v>
      </c>
      <c r="AE35" s="351"/>
      <c r="AF35" s="441" t="s">
        <v>342</v>
      </c>
      <c r="AG35" s="441">
        <v>12</v>
      </c>
      <c r="AH35" s="442"/>
      <c r="AI35" s="448" t="s">
        <v>11</v>
      </c>
      <c r="AJ35" s="441">
        <v>24</v>
      </c>
      <c r="AK35" s="442"/>
      <c r="AL35" s="369" t="s">
        <v>343</v>
      </c>
      <c r="AM35" s="371">
        <v>1</v>
      </c>
      <c r="AN35" s="372"/>
      <c r="AO35" s="247" t="s">
        <v>74</v>
      </c>
      <c r="AP35" s="246"/>
      <c r="AQ35" s="146" t="s">
        <v>233</v>
      </c>
      <c r="AR35" s="439" t="str">
        <f>AR33</f>
        <v>601</v>
      </c>
      <c r="AS35" s="439"/>
      <c r="AT35" s="439"/>
      <c r="AU35" s="147" t="s">
        <v>234</v>
      </c>
      <c r="AV35" s="440" t="str">
        <f>AV33</f>
        <v>0001</v>
      </c>
      <c r="AW35" s="440"/>
      <c r="AX35" s="440"/>
      <c r="AY35" s="65"/>
      <c r="AZ35" s="65"/>
      <c r="BA35" s="65"/>
      <c r="BB35" s="65"/>
      <c r="BC35" s="65"/>
      <c r="BD35" s="65"/>
      <c r="BE35" s="65"/>
      <c r="BF35" s="65"/>
      <c r="BG35" s="65"/>
      <c r="BH35" s="148"/>
      <c r="BI35" s="67"/>
      <c r="BJ35" s="68"/>
      <c r="BK35" s="394" t="s">
        <v>23</v>
      </c>
      <c r="BL35" s="396" t="s">
        <v>347</v>
      </c>
      <c r="BM35" s="396"/>
      <c r="BN35" s="396"/>
      <c r="BO35" s="436" t="s">
        <v>47</v>
      </c>
      <c r="BP35" s="396" t="s">
        <v>353</v>
      </c>
      <c r="BQ35" s="396"/>
      <c r="BR35" s="396"/>
      <c r="BS35" s="436" t="s">
        <v>47</v>
      </c>
      <c r="BT35" s="438" t="s">
        <v>350</v>
      </c>
      <c r="BU35" s="438"/>
      <c r="BV35" s="438"/>
      <c r="BW35" s="270"/>
      <c r="BX35" s="271"/>
      <c r="BY35" s="274"/>
      <c r="BZ35" s="275"/>
      <c r="CA35" s="276"/>
      <c r="CB35" s="47"/>
      <c r="CC35" s="47"/>
      <c r="CD35" s="47"/>
      <c r="CE35" s="47"/>
    </row>
    <row r="36" spans="2:83" s="49" customFormat="1" ht="21" customHeight="1" thickBot="1">
      <c r="B36" s="664"/>
      <c r="C36" s="665"/>
      <c r="D36" s="241"/>
      <c r="E36" s="293"/>
      <c r="F36" s="295"/>
      <c r="G36" s="297"/>
      <c r="H36" s="297"/>
      <c r="I36" s="248"/>
      <c r="J36" s="305"/>
      <c r="K36" s="455"/>
      <c r="L36" s="456"/>
      <c r="M36" s="456"/>
      <c r="N36" s="457"/>
      <c r="O36" s="280" t="s">
        <v>365</v>
      </c>
      <c r="P36" s="281"/>
      <c r="Q36" s="281"/>
      <c r="R36" s="281"/>
      <c r="S36" s="282"/>
      <c r="T36" s="281" t="s">
        <v>366</v>
      </c>
      <c r="U36" s="281"/>
      <c r="V36" s="281"/>
      <c r="W36" s="281"/>
      <c r="X36" s="283"/>
      <c r="Y36" s="312"/>
      <c r="Z36" s="313"/>
      <c r="AA36" s="314"/>
      <c r="AB36" s="289"/>
      <c r="AC36" s="316"/>
      <c r="AD36" s="258"/>
      <c r="AE36" s="255"/>
      <c r="AF36" s="447"/>
      <c r="AG36" s="443"/>
      <c r="AH36" s="443"/>
      <c r="AI36" s="447"/>
      <c r="AJ36" s="443"/>
      <c r="AK36" s="443"/>
      <c r="AL36" s="444"/>
      <c r="AM36" s="445"/>
      <c r="AN36" s="446"/>
      <c r="AO36" s="244"/>
      <c r="AP36" s="245"/>
      <c r="AQ36" s="290" t="str">
        <f>AQ34</f>
        <v>京都市北区真弓○○町</v>
      </c>
      <c r="AR36" s="291"/>
      <c r="AS36" s="291"/>
      <c r="AT36" s="291"/>
      <c r="AU36" s="291"/>
      <c r="AV36" s="291"/>
      <c r="AW36" s="291"/>
      <c r="AX36" s="291"/>
      <c r="AY36" s="291"/>
      <c r="AZ36" s="291"/>
      <c r="BA36" s="291"/>
      <c r="BB36" s="291"/>
      <c r="BC36" s="291"/>
      <c r="BD36" s="291"/>
      <c r="BE36" s="291"/>
      <c r="BF36" s="291"/>
      <c r="BG36" s="291"/>
      <c r="BH36" s="291"/>
      <c r="BI36" s="291"/>
      <c r="BJ36" s="292"/>
      <c r="BK36" s="394"/>
      <c r="BL36" s="414"/>
      <c r="BM36" s="414"/>
      <c r="BN36" s="414"/>
      <c r="BO36" s="437"/>
      <c r="BP36" s="414"/>
      <c r="BQ36" s="414"/>
      <c r="BR36" s="414"/>
      <c r="BS36" s="437"/>
      <c r="BT36" s="414"/>
      <c r="BU36" s="414"/>
      <c r="BV36" s="414"/>
      <c r="BW36" s="272"/>
      <c r="BX36" s="273"/>
      <c r="BY36" s="277"/>
      <c r="BZ36" s="278"/>
      <c r="CA36" s="279"/>
      <c r="CB36" s="1"/>
      <c r="CC36" s="1"/>
      <c r="CD36" s="1"/>
      <c r="CE36" s="1"/>
    </row>
    <row r="37" spans="2:83" s="48" customFormat="1" ht="9.75" customHeight="1">
      <c r="B37" s="632" t="s">
        <v>378</v>
      </c>
      <c r="C37" s="633"/>
      <c r="D37" s="418">
        <v>3</v>
      </c>
      <c r="E37" s="419"/>
      <c r="F37" s="420" t="s">
        <v>244</v>
      </c>
      <c r="G37" s="296">
        <v>11</v>
      </c>
      <c r="H37" s="296"/>
      <c r="I37" s="250"/>
      <c r="J37" s="427"/>
      <c r="K37" s="421" t="s">
        <v>298</v>
      </c>
      <c r="L37" s="422"/>
      <c r="M37" s="422"/>
      <c r="N37" s="423"/>
      <c r="O37" s="428" t="s">
        <v>309</v>
      </c>
      <c r="P37" s="429"/>
      <c r="Q37" s="429"/>
      <c r="R37" s="429"/>
      <c r="S37" s="430"/>
      <c r="T37" s="429" t="s">
        <v>316</v>
      </c>
      <c r="U37" s="429"/>
      <c r="V37" s="429"/>
      <c r="W37" s="429"/>
      <c r="X37" s="429"/>
      <c r="Y37" s="431" t="s">
        <v>341</v>
      </c>
      <c r="Z37" s="432"/>
      <c r="AA37" s="433"/>
      <c r="AB37" s="434" t="s">
        <v>320</v>
      </c>
      <c r="AC37" s="435"/>
      <c r="AD37" s="416">
        <v>8</v>
      </c>
      <c r="AE37" s="398"/>
      <c r="AF37" s="397" t="s">
        <v>342</v>
      </c>
      <c r="AG37" s="397">
        <v>1</v>
      </c>
      <c r="AH37" s="398"/>
      <c r="AI37" s="417" t="s">
        <v>11</v>
      </c>
      <c r="AJ37" s="397">
        <v>2</v>
      </c>
      <c r="AK37" s="398"/>
      <c r="AL37" s="399" t="s">
        <v>343</v>
      </c>
      <c r="AM37" s="400">
        <v>1</v>
      </c>
      <c r="AN37" s="401"/>
      <c r="AO37" s="402" t="s">
        <v>363</v>
      </c>
      <c r="AP37" s="403"/>
      <c r="AQ37" s="153" t="s">
        <v>364</v>
      </c>
      <c r="AR37" s="415" t="s">
        <v>299</v>
      </c>
      <c r="AS37" s="415"/>
      <c r="AT37" s="415"/>
      <c r="AU37" s="152" t="s">
        <v>47</v>
      </c>
      <c r="AV37" s="413" t="s">
        <v>301</v>
      </c>
      <c r="AW37" s="413"/>
      <c r="AX37" s="413"/>
      <c r="AY37" s="154"/>
      <c r="AZ37" s="154"/>
      <c r="BA37" s="154"/>
      <c r="BB37" s="154"/>
      <c r="BC37" s="154"/>
      <c r="BD37" s="154"/>
      <c r="BE37" s="154"/>
      <c r="BF37" s="154"/>
      <c r="BG37" s="154"/>
      <c r="BH37" s="155"/>
      <c r="BI37" s="156"/>
      <c r="BJ37" s="156"/>
      <c r="BK37" s="394" t="s">
        <v>23</v>
      </c>
      <c r="BL37" s="395" t="s">
        <v>347</v>
      </c>
      <c r="BM37" s="395"/>
      <c r="BN37" s="395"/>
      <c r="BO37" s="412" t="s">
        <v>47</v>
      </c>
      <c r="BP37" s="395" t="s">
        <v>353</v>
      </c>
      <c r="BQ37" s="395"/>
      <c r="BR37" s="395"/>
      <c r="BS37" s="412" t="s">
        <v>47</v>
      </c>
      <c r="BT37" s="395" t="s">
        <v>350</v>
      </c>
      <c r="BU37" s="395"/>
      <c r="BV37" s="395"/>
      <c r="BW37" s="392"/>
      <c r="BX37" s="393"/>
      <c r="BY37" s="406"/>
      <c r="BZ37" s="407"/>
      <c r="CA37" s="408"/>
      <c r="CB37" s="47"/>
      <c r="CC37" s="47"/>
      <c r="CD37" s="47"/>
      <c r="CE37" s="47"/>
    </row>
    <row r="38" spans="2:83" s="49" customFormat="1" ht="21" customHeight="1">
      <c r="B38" s="634"/>
      <c r="C38" s="635"/>
      <c r="D38" s="354"/>
      <c r="E38" s="355"/>
      <c r="F38" s="356"/>
      <c r="G38" s="357"/>
      <c r="H38" s="357"/>
      <c r="I38" s="340"/>
      <c r="J38" s="361"/>
      <c r="K38" s="424"/>
      <c r="L38" s="425"/>
      <c r="M38" s="425"/>
      <c r="N38" s="426"/>
      <c r="O38" s="362" t="s">
        <v>310</v>
      </c>
      <c r="P38" s="363"/>
      <c r="Q38" s="363"/>
      <c r="R38" s="363"/>
      <c r="S38" s="364"/>
      <c r="T38" s="363" t="s">
        <v>311</v>
      </c>
      <c r="U38" s="363"/>
      <c r="V38" s="363"/>
      <c r="W38" s="363"/>
      <c r="X38" s="365"/>
      <c r="Y38" s="381"/>
      <c r="Z38" s="382"/>
      <c r="AA38" s="383"/>
      <c r="AB38" s="386"/>
      <c r="AC38" s="387"/>
      <c r="AD38" s="389"/>
      <c r="AE38" s="368"/>
      <c r="AF38" s="390"/>
      <c r="AG38" s="368"/>
      <c r="AH38" s="368"/>
      <c r="AI38" s="390"/>
      <c r="AJ38" s="368"/>
      <c r="AK38" s="368"/>
      <c r="AL38" s="370"/>
      <c r="AM38" s="373"/>
      <c r="AN38" s="374"/>
      <c r="AO38" s="404"/>
      <c r="AP38" s="405"/>
      <c r="AQ38" s="409" t="s">
        <v>345</v>
      </c>
      <c r="AR38" s="410"/>
      <c r="AS38" s="410"/>
      <c r="AT38" s="410"/>
      <c r="AU38" s="410"/>
      <c r="AV38" s="410"/>
      <c r="AW38" s="410"/>
      <c r="AX38" s="410"/>
      <c r="AY38" s="410"/>
      <c r="AZ38" s="410"/>
      <c r="BA38" s="410"/>
      <c r="BB38" s="410"/>
      <c r="BC38" s="410"/>
      <c r="BD38" s="410"/>
      <c r="BE38" s="410"/>
      <c r="BF38" s="410"/>
      <c r="BG38" s="410"/>
      <c r="BH38" s="410"/>
      <c r="BI38" s="410"/>
      <c r="BJ38" s="411"/>
      <c r="BK38" s="386"/>
      <c r="BL38" s="396"/>
      <c r="BM38" s="396"/>
      <c r="BN38" s="396"/>
      <c r="BO38" s="413"/>
      <c r="BP38" s="396"/>
      <c r="BQ38" s="396"/>
      <c r="BR38" s="396"/>
      <c r="BS38" s="413"/>
      <c r="BT38" s="414"/>
      <c r="BU38" s="414"/>
      <c r="BV38" s="414"/>
      <c r="BW38" s="317"/>
      <c r="BX38" s="318"/>
      <c r="BY38" s="319"/>
      <c r="BZ38" s="320"/>
      <c r="CA38" s="321"/>
      <c r="CB38" s="1"/>
      <c r="CC38" s="1"/>
      <c r="CD38" s="1"/>
      <c r="CE38" s="1"/>
    </row>
    <row r="39" spans="2:83" s="48" customFormat="1" ht="9.75" customHeight="1">
      <c r="B39" s="662"/>
      <c r="C39" s="663"/>
      <c r="D39" s="242"/>
      <c r="E39" s="243"/>
      <c r="F39" s="294" t="s">
        <v>245</v>
      </c>
      <c r="G39" s="296"/>
      <c r="H39" s="296"/>
      <c r="I39" s="250"/>
      <c r="J39" s="304"/>
      <c r="K39" s="298"/>
      <c r="L39" s="299"/>
      <c r="M39" s="299"/>
      <c r="N39" s="300"/>
      <c r="O39" s="375"/>
      <c r="P39" s="376"/>
      <c r="Q39" s="376"/>
      <c r="R39" s="376"/>
      <c r="S39" s="377"/>
      <c r="T39" s="376"/>
      <c r="U39" s="376"/>
      <c r="V39" s="376"/>
      <c r="W39" s="376"/>
      <c r="X39" s="376"/>
      <c r="Y39" s="378"/>
      <c r="Z39" s="379"/>
      <c r="AA39" s="380"/>
      <c r="AB39" s="384"/>
      <c r="AC39" s="385"/>
      <c r="AD39" s="388"/>
      <c r="AE39" s="367"/>
      <c r="AF39" s="366"/>
      <c r="AG39" s="366"/>
      <c r="AH39" s="367"/>
      <c r="AI39" s="391"/>
      <c r="AJ39" s="366"/>
      <c r="AK39" s="367"/>
      <c r="AL39" s="369"/>
      <c r="AM39" s="371"/>
      <c r="AN39" s="372"/>
      <c r="AO39" s="247"/>
      <c r="AP39" s="246"/>
      <c r="AQ39" s="141"/>
      <c r="AR39" s="332"/>
      <c r="AS39" s="332"/>
      <c r="AT39" s="332"/>
      <c r="AU39" s="144"/>
      <c r="AV39" s="333"/>
      <c r="AW39" s="333"/>
      <c r="AX39" s="333"/>
      <c r="AY39" s="60"/>
      <c r="AZ39" s="60"/>
      <c r="BA39" s="60"/>
      <c r="BB39" s="60"/>
      <c r="BC39" s="60"/>
      <c r="BD39" s="60"/>
      <c r="BE39" s="60"/>
      <c r="BF39" s="60"/>
      <c r="BG39" s="60"/>
      <c r="BH39" s="143"/>
      <c r="BI39" s="62"/>
      <c r="BJ39" s="62"/>
      <c r="BK39" s="288" t="s">
        <v>235</v>
      </c>
      <c r="BL39" s="284" t="str">
        <f>BL37:BL37</f>
        <v>075</v>
      </c>
      <c r="BM39" s="284"/>
      <c r="BN39" s="284"/>
      <c r="BO39" s="287" t="s">
        <v>234</v>
      </c>
      <c r="BP39" s="284" t="str">
        <f>BP37:BP37</f>
        <v>111</v>
      </c>
      <c r="BQ39" s="284"/>
      <c r="BR39" s="284"/>
      <c r="BS39" s="287" t="s">
        <v>234</v>
      </c>
      <c r="BT39" s="284" t="str">
        <f>BT37:BT37</f>
        <v>222Ｘ</v>
      </c>
      <c r="BU39" s="284"/>
      <c r="BV39" s="284"/>
      <c r="BW39" s="270"/>
      <c r="BX39" s="271"/>
      <c r="BY39" s="274"/>
      <c r="BZ39" s="275"/>
      <c r="CA39" s="276"/>
      <c r="CB39" s="47"/>
      <c r="CC39" s="47"/>
      <c r="CD39" s="47"/>
      <c r="CE39" s="47"/>
    </row>
    <row r="40" spans="2:83" s="49" customFormat="1" ht="21" customHeight="1">
      <c r="B40" s="634"/>
      <c r="C40" s="635"/>
      <c r="D40" s="354"/>
      <c r="E40" s="355"/>
      <c r="F40" s="356"/>
      <c r="G40" s="357"/>
      <c r="H40" s="357"/>
      <c r="I40" s="340"/>
      <c r="J40" s="361"/>
      <c r="K40" s="358"/>
      <c r="L40" s="359"/>
      <c r="M40" s="359"/>
      <c r="N40" s="360"/>
      <c r="O40" s="362"/>
      <c r="P40" s="363"/>
      <c r="Q40" s="363"/>
      <c r="R40" s="363"/>
      <c r="S40" s="364"/>
      <c r="T40" s="363"/>
      <c r="U40" s="363"/>
      <c r="V40" s="363"/>
      <c r="W40" s="363"/>
      <c r="X40" s="365"/>
      <c r="Y40" s="381"/>
      <c r="Z40" s="382"/>
      <c r="AA40" s="383"/>
      <c r="AB40" s="386"/>
      <c r="AC40" s="387"/>
      <c r="AD40" s="389"/>
      <c r="AE40" s="368"/>
      <c r="AF40" s="390"/>
      <c r="AG40" s="368"/>
      <c r="AH40" s="368"/>
      <c r="AI40" s="390"/>
      <c r="AJ40" s="368"/>
      <c r="AK40" s="368"/>
      <c r="AL40" s="370"/>
      <c r="AM40" s="373"/>
      <c r="AN40" s="374"/>
      <c r="AO40" s="341"/>
      <c r="AP40" s="342"/>
      <c r="AQ40" s="326"/>
      <c r="AR40" s="327"/>
      <c r="AS40" s="327"/>
      <c r="AT40" s="327"/>
      <c r="AU40" s="327"/>
      <c r="AV40" s="327"/>
      <c r="AW40" s="327"/>
      <c r="AX40" s="327"/>
      <c r="AY40" s="327"/>
      <c r="AZ40" s="327"/>
      <c r="BA40" s="327"/>
      <c r="BB40" s="327"/>
      <c r="BC40" s="327"/>
      <c r="BD40" s="327"/>
      <c r="BE40" s="327"/>
      <c r="BF40" s="327"/>
      <c r="BG40" s="327"/>
      <c r="BH40" s="327"/>
      <c r="BI40" s="327"/>
      <c r="BJ40" s="328"/>
      <c r="BK40" s="335"/>
      <c r="BL40" s="331"/>
      <c r="BM40" s="331"/>
      <c r="BN40" s="331"/>
      <c r="BO40" s="329"/>
      <c r="BP40" s="331"/>
      <c r="BQ40" s="331"/>
      <c r="BR40" s="331"/>
      <c r="BS40" s="329"/>
      <c r="BT40" s="331"/>
      <c r="BU40" s="331"/>
      <c r="BV40" s="331"/>
      <c r="BW40" s="317"/>
      <c r="BX40" s="318"/>
      <c r="BY40" s="319"/>
      <c r="BZ40" s="320"/>
      <c r="CA40" s="321"/>
      <c r="CB40" s="1"/>
      <c r="CC40" s="1"/>
      <c r="CD40" s="1"/>
      <c r="CE40" s="1"/>
    </row>
    <row r="41" spans="2:83" s="48" customFormat="1" ht="9.75" customHeight="1">
      <c r="B41" s="662"/>
      <c r="C41" s="663"/>
      <c r="D41" s="242"/>
      <c r="E41" s="243"/>
      <c r="F41" s="294" t="s">
        <v>246</v>
      </c>
      <c r="G41" s="296"/>
      <c r="H41" s="296"/>
      <c r="I41" s="250"/>
      <c r="J41" s="304"/>
      <c r="K41" s="298"/>
      <c r="L41" s="299"/>
      <c r="M41" s="299"/>
      <c r="N41" s="300"/>
      <c r="O41" s="306"/>
      <c r="P41" s="307"/>
      <c r="Q41" s="307"/>
      <c r="R41" s="307"/>
      <c r="S41" s="308"/>
      <c r="T41" s="307"/>
      <c r="U41" s="307"/>
      <c r="V41" s="307"/>
      <c r="W41" s="307"/>
      <c r="X41" s="307"/>
      <c r="Y41" s="309"/>
      <c r="Z41" s="310"/>
      <c r="AA41" s="311"/>
      <c r="AB41" s="288"/>
      <c r="AC41" s="315"/>
      <c r="AD41" s="259"/>
      <c r="AE41" s="257"/>
      <c r="AF41" s="256"/>
      <c r="AG41" s="256"/>
      <c r="AH41" s="257"/>
      <c r="AI41" s="275"/>
      <c r="AJ41" s="256"/>
      <c r="AK41" s="257"/>
      <c r="AL41" s="253"/>
      <c r="AM41" s="251"/>
      <c r="AN41" s="250"/>
      <c r="AO41" s="247"/>
      <c r="AP41" s="246"/>
      <c r="AQ41" s="141"/>
      <c r="AR41" s="332"/>
      <c r="AS41" s="332"/>
      <c r="AT41" s="332"/>
      <c r="AU41" s="144"/>
      <c r="AV41" s="333"/>
      <c r="AW41" s="333"/>
      <c r="AX41" s="333"/>
      <c r="AY41" s="60"/>
      <c r="AZ41" s="60"/>
      <c r="BA41" s="60"/>
      <c r="BB41" s="60"/>
      <c r="BC41" s="60"/>
      <c r="BD41" s="60"/>
      <c r="BE41" s="60"/>
      <c r="BF41" s="60"/>
      <c r="BG41" s="60"/>
      <c r="BH41" s="143"/>
      <c r="BI41" s="62"/>
      <c r="BJ41" s="62"/>
      <c r="BK41" s="288" t="s">
        <v>235</v>
      </c>
      <c r="BL41" s="284" t="str">
        <f>BL39:BL39</f>
        <v>075</v>
      </c>
      <c r="BM41" s="284"/>
      <c r="BN41" s="284"/>
      <c r="BO41" s="287" t="s">
        <v>234</v>
      </c>
      <c r="BP41" s="284" t="str">
        <f>BP39:BP39</f>
        <v>111</v>
      </c>
      <c r="BQ41" s="284"/>
      <c r="BR41" s="284"/>
      <c r="BS41" s="287" t="s">
        <v>234</v>
      </c>
      <c r="BT41" s="284" t="str">
        <f>BT39:BT39</f>
        <v>222Ｘ</v>
      </c>
      <c r="BU41" s="284"/>
      <c r="BV41" s="284"/>
      <c r="BW41" s="270"/>
      <c r="BX41" s="271"/>
      <c r="BY41" s="274"/>
      <c r="BZ41" s="275"/>
      <c r="CA41" s="276"/>
      <c r="CB41" s="47"/>
      <c r="CC41" s="47"/>
      <c r="CD41" s="47"/>
      <c r="CE41" s="47"/>
    </row>
    <row r="42" spans="2:83" s="49" customFormat="1" ht="21" customHeight="1">
      <c r="B42" s="634"/>
      <c r="C42" s="635"/>
      <c r="D42" s="354"/>
      <c r="E42" s="355"/>
      <c r="F42" s="356"/>
      <c r="G42" s="357"/>
      <c r="H42" s="357"/>
      <c r="I42" s="340"/>
      <c r="J42" s="361"/>
      <c r="K42" s="358"/>
      <c r="L42" s="359"/>
      <c r="M42" s="359"/>
      <c r="N42" s="360"/>
      <c r="O42" s="322"/>
      <c r="P42" s="323"/>
      <c r="Q42" s="323"/>
      <c r="R42" s="323"/>
      <c r="S42" s="324"/>
      <c r="T42" s="323"/>
      <c r="U42" s="323"/>
      <c r="V42" s="323"/>
      <c r="W42" s="323"/>
      <c r="X42" s="325"/>
      <c r="Y42" s="346"/>
      <c r="Z42" s="347"/>
      <c r="AA42" s="348"/>
      <c r="AB42" s="335"/>
      <c r="AC42" s="349"/>
      <c r="AD42" s="352"/>
      <c r="AE42" s="336"/>
      <c r="AF42" s="353"/>
      <c r="AG42" s="336"/>
      <c r="AH42" s="336"/>
      <c r="AI42" s="353"/>
      <c r="AJ42" s="336"/>
      <c r="AK42" s="336"/>
      <c r="AL42" s="338"/>
      <c r="AM42" s="339"/>
      <c r="AN42" s="340"/>
      <c r="AO42" s="341"/>
      <c r="AP42" s="342"/>
      <c r="AQ42" s="326"/>
      <c r="AR42" s="327"/>
      <c r="AS42" s="327"/>
      <c r="AT42" s="327"/>
      <c r="AU42" s="327"/>
      <c r="AV42" s="327"/>
      <c r="AW42" s="327"/>
      <c r="AX42" s="327"/>
      <c r="AY42" s="327"/>
      <c r="AZ42" s="327"/>
      <c r="BA42" s="327"/>
      <c r="BB42" s="327"/>
      <c r="BC42" s="327"/>
      <c r="BD42" s="327"/>
      <c r="BE42" s="327"/>
      <c r="BF42" s="327"/>
      <c r="BG42" s="327"/>
      <c r="BH42" s="327"/>
      <c r="BI42" s="327"/>
      <c r="BJ42" s="328"/>
      <c r="BK42" s="335"/>
      <c r="BL42" s="331"/>
      <c r="BM42" s="331"/>
      <c r="BN42" s="331"/>
      <c r="BO42" s="329"/>
      <c r="BP42" s="331"/>
      <c r="BQ42" s="331"/>
      <c r="BR42" s="331"/>
      <c r="BS42" s="329"/>
      <c r="BT42" s="331"/>
      <c r="BU42" s="331"/>
      <c r="BV42" s="331"/>
      <c r="BW42" s="317"/>
      <c r="BX42" s="318"/>
      <c r="BY42" s="319"/>
      <c r="BZ42" s="320"/>
      <c r="CA42" s="321"/>
      <c r="CB42" s="1"/>
      <c r="CC42" s="1"/>
      <c r="CD42" s="1"/>
      <c r="CE42" s="1"/>
    </row>
    <row r="43" spans="2:83" s="48" customFormat="1" ht="9.75" customHeight="1">
      <c r="B43" s="662"/>
      <c r="C43" s="663"/>
      <c r="D43" s="242"/>
      <c r="E43" s="243"/>
      <c r="F43" s="294" t="s">
        <v>247</v>
      </c>
      <c r="G43" s="296"/>
      <c r="H43" s="296"/>
      <c r="I43" s="250"/>
      <c r="J43" s="304"/>
      <c r="K43" s="298"/>
      <c r="L43" s="299"/>
      <c r="M43" s="299"/>
      <c r="N43" s="300"/>
      <c r="O43" s="343"/>
      <c r="P43" s="344"/>
      <c r="Q43" s="344"/>
      <c r="R43" s="344"/>
      <c r="S43" s="345"/>
      <c r="T43" s="344"/>
      <c r="U43" s="344"/>
      <c r="V43" s="344"/>
      <c r="W43" s="344"/>
      <c r="X43" s="344"/>
      <c r="Y43" s="309"/>
      <c r="Z43" s="310"/>
      <c r="AA43" s="311"/>
      <c r="AB43" s="288"/>
      <c r="AC43" s="315"/>
      <c r="AD43" s="350"/>
      <c r="AE43" s="351"/>
      <c r="AF43" s="256"/>
      <c r="AG43" s="256"/>
      <c r="AH43" s="257"/>
      <c r="AI43" s="275"/>
      <c r="AJ43" s="256"/>
      <c r="AK43" s="257"/>
      <c r="AL43" s="337"/>
      <c r="AM43" s="251"/>
      <c r="AN43" s="250"/>
      <c r="AO43" s="247"/>
      <c r="AP43" s="246"/>
      <c r="AQ43" s="141"/>
      <c r="AR43" s="332"/>
      <c r="AS43" s="332"/>
      <c r="AT43" s="332"/>
      <c r="AU43" s="144"/>
      <c r="AV43" s="333"/>
      <c r="AW43" s="333"/>
      <c r="AX43" s="333"/>
      <c r="AY43" s="60"/>
      <c r="AZ43" s="60"/>
      <c r="BA43" s="60"/>
      <c r="BB43" s="60"/>
      <c r="BC43" s="60"/>
      <c r="BD43" s="60"/>
      <c r="BE43" s="60"/>
      <c r="BF43" s="60"/>
      <c r="BG43" s="60"/>
      <c r="BH43" s="143"/>
      <c r="BI43" s="62"/>
      <c r="BJ43" s="62"/>
      <c r="BK43" s="334" t="s">
        <v>235</v>
      </c>
      <c r="BL43" s="330" t="str">
        <f>BL41:BL41</f>
        <v>075</v>
      </c>
      <c r="BM43" s="330"/>
      <c r="BN43" s="330"/>
      <c r="BO43" s="287" t="s">
        <v>234</v>
      </c>
      <c r="BP43" s="330" t="str">
        <f>BP41:BP41</f>
        <v>111</v>
      </c>
      <c r="BQ43" s="330"/>
      <c r="BR43" s="330"/>
      <c r="BS43" s="287" t="s">
        <v>234</v>
      </c>
      <c r="BT43" s="284" t="str">
        <f>BT41:BT41</f>
        <v>222Ｘ</v>
      </c>
      <c r="BU43" s="284"/>
      <c r="BV43" s="284"/>
      <c r="BW43" s="270"/>
      <c r="BX43" s="271"/>
      <c r="BY43" s="274"/>
      <c r="BZ43" s="275"/>
      <c r="CA43" s="276"/>
      <c r="CB43" s="47"/>
      <c r="CC43" s="47"/>
      <c r="CD43" s="47"/>
      <c r="CE43" s="47"/>
    </row>
    <row r="44" spans="2:83" s="49" customFormat="1" ht="21" customHeight="1">
      <c r="B44" s="634"/>
      <c r="C44" s="635"/>
      <c r="D44" s="354"/>
      <c r="E44" s="355"/>
      <c r="F44" s="356"/>
      <c r="G44" s="357"/>
      <c r="H44" s="357"/>
      <c r="I44" s="340"/>
      <c r="J44" s="361"/>
      <c r="K44" s="358"/>
      <c r="L44" s="359"/>
      <c r="M44" s="359"/>
      <c r="N44" s="360"/>
      <c r="O44" s="322"/>
      <c r="P44" s="323"/>
      <c r="Q44" s="323"/>
      <c r="R44" s="323"/>
      <c r="S44" s="324"/>
      <c r="T44" s="323"/>
      <c r="U44" s="323"/>
      <c r="V44" s="323"/>
      <c r="W44" s="323"/>
      <c r="X44" s="325"/>
      <c r="Y44" s="346"/>
      <c r="Z44" s="347"/>
      <c r="AA44" s="348"/>
      <c r="AB44" s="335"/>
      <c r="AC44" s="349"/>
      <c r="AD44" s="352"/>
      <c r="AE44" s="336"/>
      <c r="AF44" s="353"/>
      <c r="AG44" s="336"/>
      <c r="AH44" s="336"/>
      <c r="AI44" s="353"/>
      <c r="AJ44" s="336"/>
      <c r="AK44" s="336"/>
      <c r="AL44" s="338"/>
      <c r="AM44" s="339"/>
      <c r="AN44" s="340"/>
      <c r="AO44" s="341"/>
      <c r="AP44" s="342"/>
      <c r="AQ44" s="326"/>
      <c r="AR44" s="327"/>
      <c r="AS44" s="327"/>
      <c r="AT44" s="327"/>
      <c r="AU44" s="327"/>
      <c r="AV44" s="327"/>
      <c r="AW44" s="327"/>
      <c r="AX44" s="327"/>
      <c r="AY44" s="327"/>
      <c r="AZ44" s="327"/>
      <c r="BA44" s="327"/>
      <c r="BB44" s="327"/>
      <c r="BC44" s="327"/>
      <c r="BD44" s="327"/>
      <c r="BE44" s="327"/>
      <c r="BF44" s="327"/>
      <c r="BG44" s="327"/>
      <c r="BH44" s="327"/>
      <c r="BI44" s="327"/>
      <c r="BJ44" s="328"/>
      <c r="BK44" s="335"/>
      <c r="BL44" s="331"/>
      <c r="BM44" s="331"/>
      <c r="BN44" s="331"/>
      <c r="BO44" s="329"/>
      <c r="BP44" s="331"/>
      <c r="BQ44" s="331"/>
      <c r="BR44" s="331"/>
      <c r="BS44" s="329"/>
      <c r="BT44" s="331"/>
      <c r="BU44" s="331"/>
      <c r="BV44" s="331"/>
      <c r="BW44" s="317"/>
      <c r="BX44" s="318"/>
      <c r="BY44" s="319"/>
      <c r="BZ44" s="320"/>
      <c r="CA44" s="321"/>
      <c r="CB44" s="1"/>
      <c r="CC44" s="1"/>
      <c r="CD44" s="1"/>
      <c r="CE44" s="1"/>
    </row>
    <row r="45" spans="2:83" s="48" customFormat="1" ht="9.75" customHeight="1">
      <c r="B45" s="662"/>
      <c r="C45" s="663"/>
      <c r="D45" s="242"/>
      <c r="E45" s="243"/>
      <c r="F45" s="294" t="s">
        <v>248</v>
      </c>
      <c r="G45" s="296"/>
      <c r="H45" s="296"/>
      <c r="I45" s="250"/>
      <c r="J45" s="304"/>
      <c r="K45" s="298"/>
      <c r="L45" s="299"/>
      <c r="M45" s="299"/>
      <c r="N45" s="300"/>
      <c r="O45" s="306"/>
      <c r="P45" s="307"/>
      <c r="Q45" s="307"/>
      <c r="R45" s="307"/>
      <c r="S45" s="308"/>
      <c r="T45" s="307"/>
      <c r="U45" s="307"/>
      <c r="V45" s="307"/>
      <c r="W45" s="307"/>
      <c r="X45" s="307"/>
      <c r="Y45" s="309"/>
      <c r="Z45" s="310"/>
      <c r="AA45" s="311"/>
      <c r="AB45" s="288"/>
      <c r="AC45" s="315"/>
      <c r="AD45" s="259"/>
      <c r="AE45" s="257"/>
      <c r="AF45" s="256"/>
      <c r="AG45" s="256"/>
      <c r="AH45" s="257"/>
      <c r="AI45" s="275"/>
      <c r="AJ45" s="256"/>
      <c r="AK45" s="257"/>
      <c r="AL45" s="253"/>
      <c r="AM45" s="251"/>
      <c r="AN45" s="250"/>
      <c r="AO45" s="247"/>
      <c r="AP45" s="246"/>
      <c r="AQ45" s="146"/>
      <c r="AR45" s="286"/>
      <c r="AS45" s="286"/>
      <c r="AT45" s="286"/>
      <c r="AU45" s="145"/>
      <c r="AV45" s="287"/>
      <c r="AW45" s="287"/>
      <c r="AX45" s="287"/>
      <c r="AY45" s="65"/>
      <c r="AZ45" s="65"/>
      <c r="BA45" s="65"/>
      <c r="BB45" s="65"/>
      <c r="BC45" s="65"/>
      <c r="BD45" s="65"/>
      <c r="BE45" s="65"/>
      <c r="BF45" s="65"/>
      <c r="BG45" s="65"/>
      <c r="BH45" s="148"/>
      <c r="BI45" s="67"/>
      <c r="BJ45" s="68"/>
      <c r="BK45" s="288" t="s">
        <v>235</v>
      </c>
      <c r="BL45" s="284" t="str">
        <f>BL43:BL43</f>
        <v>075</v>
      </c>
      <c r="BM45" s="284"/>
      <c r="BN45" s="284"/>
      <c r="BO45" s="287" t="s">
        <v>234</v>
      </c>
      <c r="BP45" s="284" t="str">
        <f>BP43:BP43</f>
        <v>111</v>
      </c>
      <c r="BQ45" s="284"/>
      <c r="BR45" s="284"/>
      <c r="BS45" s="287" t="s">
        <v>234</v>
      </c>
      <c r="BT45" s="284" t="str">
        <f>BT43:BT43</f>
        <v>222Ｘ</v>
      </c>
      <c r="BU45" s="284"/>
      <c r="BV45" s="284"/>
      <c r="BW45" s="270"/>
      <c r="BX45" s="271"/>
      <c r="BY45" s="274"/>
      <c r="BZ45" s="275"/>
      <c r="CA45" s="276"/>
      <c r="CB45" s="47"/>
      <c r="CC45" s="47"/>
      <c r="CD45" s="47"/>
      <c r="CE45" s="47"/>
    </row>
    <row r="46" spans="2:83" s="49" customFormat="1" ht="21" customHeight="1" thickBot="1">
      <c r="B46" s="664"/>
      <c r="C46" s="665"/>
      <c r="D46" s="241"/>
      <c r="E46" s="293"/>
      <c r="F46" s="295"/>
      <c r="G46" s="297"/>
      <c r="H46" s="297"/>
      <c r="I46" s="248"/>
      <c r="J46" s="305"/>
      <c r="K46" s="301"/>
      <c r="L46" s="302"/>
      <c r="M46" s="302"/>
      <c r="N46" s="303"/>
      <c r="O46" s="280"/>
      <c r="P46" s="281"/>
      <c r="Q46" s="281"/>
      <c r="R46" s="281"/>
      <c r="S46" s="282"/>
      <c r="T46" s="281"/>
      <c r="U46" s="281"/>
      <c r="V46" s="281"/>
      <c r="W46" s="281"/>
      <c r="X46" s="283"/>
      <c r="Y46" s="312"/>
      <c r="Z46" s="313"/>
      <c r="AA46" s="314"/>
      <c r="AB46" s="289"/>
      <c r="AC46" s="316"/>
      <c r="AD46" s="258"/>
      <c r="AE46" s="255"/>
      <c r="AF46" s="254"/>
      <c r="AG46" s="255"/>
      <c r="AH46" s="255"/>
      <c r="AI46" s="254"/>
      <c r="AJ46" s="255"/>
      <c r="AK46" s="255"/>
      <c r="AL46" s="252"/>
      <c r="AM46" s="249"/>
      <c r="AN46" s="248"/>
      <c r="AO46" s="244"/>
      <c r="AP46" s="245"/>
      <c r="AQ46" s="290"/>
      <c r="AR46" s="291"/>
      <c r="AS46" s="291"/>
      <c r="AT46" s="291"/>
      <c r="AU46" s="291"/>
      <c r="AV46" s="291"/>
      <c r="AW46" s="291"/>
      <c r="AX46" s="291"/>
      <c r="AY46" s="291"/>
      <c r="AZ46" s="291"/>
      <c r="BA46" s="291"/>
      <c r="BB46" s="291"/>
      <c r="BC46" s="291"/>
      <c r="BD46" s="291"/>
      <c r="BE46" s="291"/>
      <c r="BF46" s="291"/>
      <c r="BG46" s="291"/>
      <c r="BH46" s="291"/>
      <c r="BI46" s="291"/>
      <c r="BJ46" s="292"/>
      <c r="BK46" s="289"/>
      <c r="BL46" s="285"/>
      <c r="BM46" s="285"/>
      <c r="BN46" s="285"/>
      <c r="BO46" s="260"/>
      <c r="BP46" s="285"/>
      <c r="BQ46" s="285"/>
      <c r="BR46" s="285"/>
      <c r="BS46" s="260"/>
      <c r="BT46" s="285"/>
      <c r="BU46" s="285"/>
      <c r="BV46" s="285"/>
      <c r="BW46" s="272"/>
      <c r="BX46" s="273"/>
      <c r="BY46" s="277"/>
      <c r="BZ46" s="278"/>
      <c r="CA46" s="279"/>
      <c r="CB46" s="1"/>
      <c r="CC46" s="1"/>
      <c r="CD46" s="1"/>
      <c r="CE46" s="1"/>
    </row>
    <row r="47" ht="12" customHeight="1"/>
    <row r="48" spans="4:90" s="50" customFormat="1" ht="15" customHeight="1">
      <c r="D48" s="266" t="s">
        <v>279</v>
      </c>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1"/>
      <c r="CA48" s="261"/>
      <c r="CB48" s="52"/>
      <c r="CD48" s="9"/>
      <c r="CE48" s="9"/>
      <c r="CF48" s="9"/>
      <c r="CG48" s="9"/>
      <c r="CH48" s="9"/>
      <c r="CI48" s="9"/>
      <c r="CJ48" s="9"/>
      <c r="CK48" s="48"/>
      <c r="CL48" s="9"/>
    </row>
    <row r="49" ht="2.25" customHeight="1"/>
    <row r="52" spans="4:90" s="50" customFormat="1" ht="15" customHeight="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1"/>
      <c r="BS52" s="261"/>
      <c r="BT52" s="261"/>
      <c r="BU52" s="261"/>
      <c r="BV52" s="261"/>
      <c r="BW52" s="261"/>
      <c r="BX52" s="261"/>
      <c r="BY52" s="261"/>
      <c r="BZ52" s="261"/>
      <c r="CA52" s="261"/>
      <c r="CB52" s="52"/>
      <c r="CD52" s="9"/>
      <c r="CE52" s="9"/>
      <c r="CF52" s="9"/>
      <c r="CG52" s="9"/>
      <c r="CH52" s="9"/>
      <c r="CI52" s="9"/>
      <c r="CJ52" s="9"/>
      <c r="CK52" s="48"/>
      <c r="CL52" s="9"/>
    </row>
  </sheetData>
  <sheetProtection password="E630" sheet="1" objects="1" scenarios="1"/>
  <protectedRanges>
    <protectedRange sqref="BY17:CA46" name="備考"/>
    <protectedRange sqref="BW17:BX46" name="段位"/>
    <protectedRange sqref="BT17:BV46" name="個人　電話3"/>
    <protectedRange sqref="BP17:BR46" name="個人　電話2"/>
    <protectedRange sqref="BL17:BN46" name="個人　電話1"/>
    <protectedRange sqref="AQ18 AQ20 AQ22 AQ24 AQ26 AQ28 AQ30 AQ32 AQ46 AQ34 AQ38 AQ40 AQ42 AQ44 AQ36" name="個人　住所1"/>
    <protectedRange sqref="AV17 AV19 AV21 AV23 AV25 AV27 AV29 AV31 AV45 AV33 AV37 AV39 AV41 AV43 AV35" name="個人　郵便1 2"/>
    <protectedRange sqref="AR17 AR19 AR21 AR23 AR25 AR27 AR29 AR31 AR45 AR33 AR37 AR39 AR41 AR43 AR35" name="個人　郵便1 1"/>
    <protectedRange sqref="AO17:AP46" name="個人　住所（勤・自）"/>
    <protectedRange sqref="AM17:AN46" name="学年"/>
    <protectedRange sqref="AD17:AE46 AG17:AH46 AJ17:AK46" name="生年月日　年"/>
    <protectedRange sqref="AB17:AC46" name="生年月日　和暦"/>
    <protectedRange sqref="Y17:AA46" name="性別"/>
    <protectedRange sqref="O17:X46" name="姓名"/>
    <protectedRange sqref="K17:N46" name="会員区分"/>
    <protectedRange sqref="G17:J46" name="登録番号"/>
    <protectedRange sqref="B17:E46" name="種別番号"/>
    <protectedRange sqref="BX5" name="受付日　日"/>
    <protectedRange sqref="BU5" name="受付日　月"/>
    <protectedRange sqref="BR5" name="受付日　年"/>
    <protectedRange sqref="AA2" name="年号"/>
    <protectedRange sqref="AC5" name="加盟団体名"/>
    <protectedRange sqref="AW5" name="管内支部名"/>
    <protectedRange sqref="B7:E9" name="コード　都道府県"/>
    <protectedRange sqref="F7:J9" name="コード　支部"/>
    <protectedRange sqref="K7:R9" name="コード　チーム"/>
    <protectedRange sqref="AQ7" name="登録団体名"/>
    <protectedRange sqref="AQ6" name="登録団体名　カナ"/>
    <protectedRange sqref="BQ7" name="登録団体名　略"/>
    <protectedRange sqref="BQ6" name="登録団体名　略カナ"/>
    <protectedRange sqref="H10 J10" name="代表　氏名"/>
    <protectedRange sqref="W10" name="代表　郵便1"/>
    <protectedRange sqref="AA10" name="代表　郵便2"/>
    <protectedRange sqref="V11" name="代表　住所"/>
    <protectedRange sqref="Y14" name="代表　メール1"/>
    <protectedRange sqref="AK14" name="代表　メール2"/>
    <protectedRange sqref="AU10" name="代表　自宅電話1"/>
    <protectedRange sqref="AY10" name="代表　自宅電話2"/>
    <protectedRange sqref="BC10" name="代表　自宅電話3"/>
    <protectedRange sqref="AU12" name="代表　自宅FAX1"/>
    <protectedRange sqref="AY12" name="代表　自宅FAX2"/>
    <protectedRange sqref="BC12" name="代表　自宅FAX3"/>
    <protectedRange sqref="AT9" name="URL"/>
    <protectedRange sqref="BG11" name="代表　日中名称"/>
    <protectedRange sqref="BQ11" name="代表　日中電話1"/>
    <protectedRange sqref="BU11" name="代表　日中電話2"/>
    <protectedRange sqref="BY11" name="代表　日中電話3"/>
    <protectedRange sqref="BQ12" name="代表　日中FAX1"/>
    <protectedRange sqref="BU12" name="代表　日中FAX2"/>
    <protectedRange sqref="BY12" name="代表　日中FAX3"/>
    <protectedRange sqref="BQ14" name="代表　日中携帯1"/>
    <protectedRange sqref="BU14" name="代表　日中携帯2"/>
    <protectedRange sqref="BY14" name="代表　日中携帯3"/>
    <protectedRange sqref="BW2" name="No."/>
  </protectedRanges>
  <mergeCells count="569">
    <mergeCell ref="Y7:AD7"/>
    <mergeCell ref="B37:C38"/>
    <mergeCell ref="B39:C40"/>
    <mergeCell ref="B10:F14"/>
    <mergeCell ref="B21:C22"/>
    <mergeCell ref="B19:C20"/>
    <mergeCell ref="H10:T14"/>
    <mergeCell ref="H7:J9"/>
    <mergeCell ref="Y8:AD8"/>
    <mergeCell ref="B41:C42"/>
    <mergeCell ref="B23:C24"/>
    <mergeCell ref="B43:C44"/>
    <mergeCell ref="B45:C46"/>
    <mergeCell ref="B25:C26"/>
    <mergeCell ref="B27:C28"/>
    <mergeCell ref="B29:C30"/>
    <mergeCell ref="B31:C32"/>
    <mergeCell ref="B33:C34"/>
    <mergeCell ref="B35:C36"/>
    <mergeCell ref="K6:R6"/>
    <mergeCell ref="K7:L9"/>
    <mergeCell ref="S9:X9"/>
    <mergeCell ref="D15:E16"/>
    <mergeCell ref="S8:X8"/>
    <mergeCell ref="F15:I16"/>
    <mergeCell ref="K15:N16"/>
    <mergeCell ref="S7:X7"/>
    <mergeCell ref="BW2:BZ2"/>
    <mergeCell ref="B2:T2"/>
    <mergeCell ref="B15:C16"/>
    <mergeCell ref="B17:C18"/>
    <mergeCell ref="O15:S15"/>
    <mergeCell ref="O16:S16"/>
    <mergeCell ref="T15:X15"/>
    <mergeCell ref="B6:E6"/>
    <mergeCell ref="F6:J6"/>
    <mergeCell ref="S6:AJ6"/>
    <mergeCell ref="W2:Y3"/>
    <mergeCell ref="Z2:Z3"/>
    <mergeCell ref="AA2:AC3"/>
    <mergeCell ref="BL5:BQ5"/>
    <mergeCell ref="AD2:AD3"/>
    <mergeCell ref="AE2:AG3"/>
    <mergeCell ref="AJ2:BH3"/>
    <mergeCell ref="BR5:BS5"/>
    <mergeCell ref="BU5:BV5"/>
    <mergeCell ref="BX5:BY5"/>
    <mergeCell ref="V5:AA5"/>
    <mergeCell ref="AC5:AG5"/>
    <mergeCell ref="AI5:AU5"/>
    <mergeCell ref="AW5:BJ5"/>
    <mergeCell ref="AK6:AP6"/>
    <mergeCell ref="AQ6:BM6"/>
    <mergeCell ref="BQ6:BZ6"/>
    <mergeCell ref="B7:C9"/>
    <mergeCell ref="D7:E9"/>
    <mergeCell ref="F7:G9"/>
    <mergeCell ref="M7:N9"/>
    <mergeCell ref="O7:P9"/>
    <mergeCell ref="Q7:R9"/>
    <mergeCell ref="AK7:AP9"/>
    <mergeCell ref="CA7:CA8"/>
    <mergeCell ref="AQ7:BM8"/>
    <mergeCell ref="BN7:BO8"/>
    <mergeCell ref="BP7:BP8"/>
    <mergeCell ref="BQ7:BZ8"/>
    <mergeCell ref="Y9:AD9"/>
    <mergeCell ref="G10:G14"/>
    <mergeCell ref="U10:U14"/>
    <mergeCell ref="W10:Y10"/>
    <mergeCell ref="AA10:AD10"/>
    <mergeCell ref="V11:AQ13"/>
    <mergeCell ref="AQ9:AS9"/>
    <mergeCell ref="AR10:AR14"/>
    <mergeCell ref="AS12:AT14"/>
    <mergeCell ref="AT9:BZ9"/>
    <mergeCell ref="AU10:AW11"/>
    <mergeCell ref="AX10:AX11"/>
    <mergeCell ref="BO11:BP11"/>
    <mergeCell ref="BQ11:BS11"/>
    <mergeCell ref="BU11:BW11"/>
    <mergeCell ref="BY11:CA11"/>
    <mergeCell ref="BG10:BH10"/>
    <mergeCell ref="AU12:AW14"/>
    <mergeCell ref="AX12:AX14"/>
    <mergeCell ref="BF10:BF14"/>
    <mergeCell ref="AS10:AT11"/>
    <mergeCell ref="BC12:BE14"/>
    <mergeCell ref="AY10:BA11"/>
    <mergeCell ref="BB10:BB11"/>
    <mergeCell ref="BC10:BE11"/>
    <mergeCell ref="BY12:CA13"/>
    <mergeCell ref="V14:X14"/>
    <mergeCell ref="Y14:AI14"/>
    <mergeCell ref="AK14:AP14"/>
    <mergeCell ref="BO14:BP14"/>
    <mergeCell ref="BQ14:BS14"/>
    <mergeCell ref="BU14:BW14"/>
    <mergeCell ref="BY14:CA14"/>
    <mergeCell ref="BO12:BP13"/>
    <mergeCell ref="BQ12:BS13"/>
    <mergeCell ref="BX12:BX13"/>
    <mergeCell ref="BT12:BT13"/>
    <mergeCell ref="BU12:BW13"/>
    <mergeCell ref="AY12:BA14"/>
    <mergeCell ref="BB12:BB14"/>
    <mergeCell ref="BG11:BN14"/>
    <mergeCell ref="AO15:BJ16"/>
    <mergeCell ref="BK15:BV16"/>
    <mergeCell ref="BW15:BX16"/>
    <mergeCell ref="BY15:CA16"/>
    <mergeCell ref="Y15:AA16"/>
    <mergeCell ref="AB15:AL16"/>
    <mergeCell ref="AM15:AN16"/>
    <mergeCell ref="T16:X16"/>
    <mergeCell ref="AO17:AP18"/>
    <mergeCell ref="D17:E18"/>
    <mergeCell ref="F17:F18"/>
    <mergeCell ref="G17:I18"/>
    <mergeCell ref="K17:N18"/>
    <mergeCell ref="O17:S17"/>
    <mergeCell ref="T17:X17"/>
    <mergeCell ref="Y17:AA18"/>
    <mergeCell ref="AB17:AC18"/>
    <mergeCell ref="AV17:AX17"/>
    <mergeCell ref="BK17:BK18"/>
    <mergeCell ref="BL17:BN18"/>
    <mergeCell ref="AD17:AE18"/>
    <mergeCell ref="AF17:AF18"/>
    <mergeCell ref="AG17:AH18"/>
    <mergeCell ref="AI17:AI18"/>
    <mergeCell ref="AJ17:AK18"/>
    <mergeCell ref="AL17:AL18"/>
    <mergeCell ref="AM17:AN18"/>
    <mergeCell ref="D19:E20"/>
    <mergeCell ref="F19:F20"/>
    <mergeCell ref="G19:I20"/>
    <mergeCell ref="K19:N20"/>
    <mergeCell ref="BW17:BX18"/>
    <mergeCell ref="BY17:CA18"/>
    <mergeCell ref="O18:S18"/>
    <mergeCell ref="T18:X18"/>
    <mergeCell ref="AQ18:BJ18"/>
    <mergeCell ref="BO17:BO18"/>
    <mergeCell ref="BP17:BR18"/>
    <mergeCell ref="BS17:BS18"/>
    <mergeCell ref="BT17:BV18"/>
    <mergeCell ref="AR17:AT17"/>
    <mergeCell ref="AD19:AE20"/>
    <mergeCell ref="AF19:AF20"/>
    <mergeCell ref="AG19:AH20"/>
    <mergeCell ref="AI19:AI20"/>
    <mergeCell ref="O19:S19"/>
    <mergeCell ref="T19:X19"/>
    <mergeCell ref="Y19:AA20"/>
    <mergeCell ref="AB19:AC20"/>
    <mergeCell ref="AV19:AX19"/>
    <mergeCell ref="BK19:BK20"/>
    <mergeCell ref="BL19:BN20"/>
    <mergeCell ref="AJ19:AK20"/>
    <mergeCell ref="AL19:AL20"/>
    <mergeCell ref="AM19:AN20"/>
    <mergeCell ref="AO19:AP20"/>
    <mergeCell ref="BW19:BX20"/>
    <mergeCell ref="BY19:CA20"/>
    <mergeCell ref="O20:S20"/>
    <mergeCell ref="T20:X20"/>
    <mergeCell ref="AQ20:BJ20"/>
    <mergeCell ref="BO19:BO20"/>
    <mergeCell ref="BP19:BR20"/>
    <mergeCell ref="BS19:BS20"/>
    <mergeCell ref="BT19:BV20"/>
    <mergeCell ref="AR19:AT19"/>
    <mergeCell ref="O21:S21"/>
    <mergeCell ref="T21:X21"/>
    <mergeCell ref="Y21:AA22"/>
    <mergeCell ref="AB21:AC22"/>
    <mergeCell ref="D21:E22"/>
    <mergeCell ref="F21:F22"/>
    <mergeCell ref="G21:I22"/>
    <mergeCell ref="K21:N22"/>
    <mergeCell ref="J21:J22"/>
    <mergeCell ref="AD21:AE22"/>
    <mergeCell ref="AF21:AF22"/>
    <mergeCell ref="AG21:AH22"/>
    <mergeCell ref="AI21:AI22"/>
    <mergeCell ref="BY21:CA22"/>
    <mergeCell ref="O22:S22"/>
    <mergeCell ref="T22:X22"/>
    <mergeCell ref="AQ22:BJ22"/>
    <mergeCell ref="BO21:BO22"/>
    <mergeCell ref="BP21:BR22"/>
    <mergeCell ref="BS21:BS22"/>
    <mergeCell ref="BT21:BV22"/>
    <mergeCell ref="AR21:AT21"/>
    <mergeCell ref="AV21:AX21"/>
    <mergeCell ref="D23:E24"/>
    <mergeCell ref="F23:F24"/>
    <mergeCell ref="G23:I24"/>
    <mergeCell ref="K23:N24"/>
    <mergeCell ref="J23:J24"/>
    <mergeCell ref="BW21:BX22"/>
    <mergeCell ref="BK21:BK22"/>
    <mergeCell ref="BL21:BN22"/>
    <mergeCell ref="AJ21:AK22"/>
    <mergeCell ref="AL21:AL22"/>
    <mergeCell ref="AM21:AN22"/>
    <mergeCell ref="AO21:AP22"/>
    <mergeCell ref="AD23:AE24"/>
    <mergeCell ref="AF23:AF24"/>
    <mergeCell ref="AG23:AH24"/>
    <mergeCell ref="AI23:AI24"/>
    <mergeCell ref="O23:S23"/>
    <mergeCell ref="T23:X23"/>
    <mergeCell ref="Y23:AA24"/>
    <mergeCell ref="AB23:AC24"/>
    <mergeCell ref="AV23:AX23"/>
    <mergeCell ref="BK23:BK24"/>
    <mergeCell ref="BL23:BN24"/>
    <mergeCell ref="AJ23:AK24"/>
    <mergeCell ref="AL23:AL24"/>
    <mergeCell ref="AM23:AN24"/>
    <mergeCell ref="AO23:AP24"/>
    <mergeCell ref="BW23:BX24"/>
    <mergeCell ref="BY23:CA24"/>
    <mergeCell ref="O24:S24"/>
    <mergeCell ref="T24:X24"/>
    <mergeCell ref="AQ24:BJ24"/>
    <mergeCell ref="BO23:BO24"/>
    <mergeCell ref="BP23:BR24"/>
    <mergeCell ref="BS23:BS24"/>
    <mergeCell ref="BT23:BV24"/>
    <mergeCell ref="AR23:AT23"/>
    <mergeCell ref="O25:S25"/>
    <mergeCell ref="T25:X25"/>
    <mergeCell ref="Y25:AA26"/>
    <mergeCell ref="AB25:AC26"/>
    <mergeCell ref="D25:E26"/>
    <mergeCell ref="F25:F26"/>
    <mergeCell ref="G25:I26"/>
    <mergeCell ref="K25:N26"/>
    <mergeCell ref="J25:J26"/>
    <mergeCell ref="AD25:AE26"/>
    <mergeCell ref="AF25:AF26"/>
    <mergeCell ref="AG25:AH26"/>
    <mergeCell ref="AI25:AI26"/>
    <mergeCell ref="BY25:CA26"/>
    <mergeCell ref="O26:S26"/>
    <mergeCell ref="T26:X26"/>
    <mergeCell ref="AQ26:BJ26"/>
    <mergeCell ref="BO25:BO26"/>
    <mergeCell ref="BP25:BR26"/>
    <mergeCell ref="BS25:BS26"/>
    <mergeCell ref="BT25:BV26"/>
    <mergeCell ref="AR25:AT25"/>
    <mergeCell ref="AV25:AX25"/>
    <mergeCell ref="D27:E28"/>
    <mergeCell ref="F27:F28"/>
    <mergeCell ref="G27:I28"/>
    <mergeCell ref="K27:N28"/>
    <mergeCell ref="J27:J28"/>
    <mergeCell ref="BW25:BX26"/>
    <mergeCell ref="BK25:BK26"/>
    <mergeCell ref="BL25:BN26"/>
    <mergeCell ref="AJ25:AK26"/>
    <mergeCell ref="AL25:AL26"/>
    <mergeCell ref="AM25:AN26"/>
    <mergeCell ref="AO25:AP26"/>
    <mergeCell ref="AD27:AE28"/>
    <mergeCell ref="AF27:AF28"/>
    <mergeCell ref="AG27:AH28"/>
    <mergeCell ref="AI27:AI28"/>
    <mergeCell ref="O27:S27"/>
    <mergeCell ref="T27:X27"/>
    <mergeCell ref="Y27:AA28"/>
    <mergeCell ref="AB27:AC28"/>
    <mergeCell ref="AV27:AX27"/>
    <mergeCell ref="BK27:BK28"/>
    <mergeCell ref="BL27:BN28"/>
    <mergeCell ref="AJ27:AK28"/>
    <mergeCell ref="AL27:AL28"/>
    <mergeCell ref="AM27:AN28"/>
    <mergeCell ref="AO27:AP28"/>
    <mergeCell ref="BW27:BX28"/>
    <mergeCell ref="BY27:CA28"/>
    <mergeCell ref="O28:S28"/>
    <mergeCell ref="T28:X28"/>
    <mergeCell ref="AQ28:BJ28"/>
    <mergeCell ref="BO27:BO28"/>
    <mergeCell ref="BP27:BR28"/>
    <mergeCell ref="BS27:BS28"/>
    <mergeCell ref="BT27:BV28"/>
    <mergeCell ref="AR27:AT27"/>
    <mergeCell ref="O29:S29"/>
    <mergeCell ref="T29:X29"/>
    <mergeCell ref="Y29:AA30"/>
    <mergeCell ref="AB29:AC30"/>
    <mergeCell ref="D29:E30"/>
    <mergeCell ref="F29:F30"/>
    <mergeCell ref="G29:I30"/>
    <mergeCell ref="K29:N30"/>
    <mergeCell ref="J29:J30"/>
    <mergeCell ref="AD29:AE30"/>
    <mergeCell ref="AF29:AF30"/>
    <mergeCell ref="AG29:AH30"/>
    <mergeCell ref="AI29:AI30"/>
    <mergeCell ref="BY29:CA30"/>
    <mergeCell ref="O30:S30"/>
    <mergeCell ref="T30:X30"/>
    <mergeCell ref="AQ30:BJ30"/>
    <mergeCell ref="BO29:BO30"/>
    <mergeCell ref="BP29:BR30"/>
    <mergeCell ref="BS29:BS30"/>
    <mergeCell ref="BT29:BV30"/>
    <mergeCell ref="AR29:AT29"/>
    <mergeCell ref="AV29:AX29"/>
    <mergeCell ref="D31:E32"/>
    <mergeCell ref="F31:F32"/>
    <mergeCell ref="G31:I32"/>
    <mergeCell ref="K31:N32"/>
    <mergeCell ref="J31:J32"/>
    <mergeCell ref="BW29:BX30"/>
    <mergeCell ref="BK29:BK30"/>
    <mergeCell ref="BL29:BN30"/>
    <mergeCell ref="AJ29:AK30"/>
    <mergeCell ref="AL29:AL30"/>
    <mergeCell ref="AM29:AN30"/>
    <mergeCell ref="AO29:AP30"/>
    <mergeCell ref="AD31:AE32"/>
    <mergeCell ref="AF31:AF32"/>
    <mergeCell ref="AG31:AH32"/>
    <mergeCell ref="AI31:AI32"/>
    <mergeCell ref="O31:S31"/>
    <mergeCell ref="T31:X31"/>
    <mergeCell ref="Y31:AA32"/>
    <mergeCell ref="AB31:AC32"/>
    <mergeCell ref="AV31:AX31"/>
    <mergeCell ref="BK31:BK32"/>
    <mergeCell ref="BL31:BN32"/>
    <mergeCell ref="AJ31:AK32"/>
    <mergeCell ref="AL31:AL32"/>
    <mergeCell ref="AM31:AN32"/>
    <mergeCell ref="AO31:AP32"/>
    <mergeCell ref="BW31:BX32"/>
    <mergeCell ref="BY31:CA32"/>
    <mergeCell ref="O32:S32"/>
    <mergeCell ref="T32:X32"/>
    <mergeCell ref="AQ32:BJ32"/>
    <mergeCell ref="BO31:BO32"/>
    <mergeCell ref="BP31:BR32"/>
    <mergeCell ref="BS31:BS32"/>
    <mergeCell ref="BT31:BV32"/>
    <mergeCell ref="AR31:AT31"/>
    <mergeCell ref="O33:S33"/>
    <mergeCell ref="T33:X33"/>
    <mergeCell ref="Y33:AA34"/>
    <mergeCell ref="AB33:AC34"/>
    <mergeCell ref="D33:E34"/>
    <mergeCell ref="F33:F34"/>
    <mergeCell ref="G33:I34"/>
    <mergeCell ref="K33:N34"/>
    <mergeCell ref="J33:J34"/>
    <mergeCell ref="AD33:AE34"/>
    <mergeCell ref="AF33:AF34"/>
    <mergeCell ref="AG33:AH34"/>
    <mergeCell ref="AI33:AI34"/>
    <mergeCell ref="BY33:CA34"/>
    <mergeCell ref="O34:S34"/>
    <mergeCell ref="T34:X34"/>
    <mergeCell ref="AQ34:BJ34"/>
    <mergeCell ref="BO33:BO34"/>
    <mergeCell ref="BP33:BR34"/>
    <mergeCell ref="BS33:BS34"/>
    <mergeCell ref="BT33:BV34"/>
    <mergeCell ref="AR33:AT33"/>
    <mergeCell ref="AV33:AX33"/>
    <mergeCell ref="D35:E36"/>
    <mergeCell ref="F35:F36"/>
    <mergeCell ref="G35:I36"/>
    <mergeCell ref="K35:N36"/>
    <mergeCell ref="J35:J36"/>
    <mergeCell ref="BW33:BX34"/>
    <mergeCell ref="BK33:BK34"/>
    <mergeCell ref="BL33:BN34"/>
    <mergeCell ref="AJ33:AK34"/>
    <mergeCell ref="AL33:AL34"/>
    <mergeCell ref="AM33:AN34"/>
    <mergeCell ref="AO33:AP34"/>
    <mergeCell ref="AD35:AE36"/>
    <mergeCell ref="AF35:AF36"/>
    <mergeCell ref="AG35:AH36"/>
    <mergeCell ref="AI35:AI36"/>
    <mergeCell ref="O35:S35"/>
    <mergeCell ref="T35:X35"/>
    <mergeCell ref="Y35:AA36"/>
    <mergeCell ref="AB35:AC36"/>
    <mergeCell ref="AV35:AX35"/>
    <mergeCell ref="BK35:BK36"/>
    <mergeCell ref="BL35:BN36"/>
    <mergeCell ref="AJ35:AK36"/>
    <mergeCell ref="AL35:AL36"/>
    <mergeCell ref="AM35:AN36"/>
    <mergeCell ref="AO35:AP36"/>
    <mergeCell ref="BW35:BX36"/>
    <mergeCell ref="BY35:CA36"/>
    <mergeCell ref="O36:S36"/>
    <mergeCell ref="T36:X36"/>
    <mergeCell ref="AQ36:BJ36"/>
    <mergeCell ref="BO35:BO36"/>
    <mergeCell ref="BP35:BR36"/>
    <mergeCell ref="BS35:BS36"/>
    <mergeCell ref="BT35:BV36"/>
    <mergeCell ref="AR35:AT35"/>
    <mergeCell ref="O37:S37"/>
    <mergeCell ref="T37:X37"/>
    <mergeCell ref="Y37:AA38"/>
    <mergeCell ref="AB37:AC38"/>
    <mergeCell ref="D37:E38"/>
    <mergeCell ref="F37:F38"/>
    <mergeCell ref="G37:I38"/>
    <mergeCell ref="K37:N38"/>
    <mergeCell ref="J37:J38"/>
    <mergeCell ref="AD37:AE38"/>
    <mergeCell ref="AF37:AF38"/>
    <mergeCell ref="AG37:AH38"/>
    <mergeCell ref="AI37:AI38"/>
    <mergeCell ref="BY37:CA38"/>
    <mergeCell ref="O38:S38"/>
    <mergeCell ref="T38:X38"/>
    <mergeCell ref="AQ38:BJ38"/>
    <mergeCell ref="BO37:BO38"/>
    <mergeCell ref="BP37:BR38"/>
    <mergeCell ref="BS37:BS38"/>
    <mergeCell ref="BT37:BV38"/>
    <mergeCell ref="AR37:AT37"/>
    <mergeCell ref="AV37:AX37"/>
    <mergeCell ref="D39:E40"/>
    <mergeCell ref="F39:F40"/>
    <mergeCell ref="G39:I40"/>
    <mergeCell ref="K39:N40"/>
    <mergeCell ref="J39:J40"/>
    <mergeCell ref="BW37:BX38"/>
    <mergeCell ref="BK37:BK38"/>
    <mergeCell ref="BL37:BN38"/>
    <mergeCell ref="AJ37:AK38"/>
    <mergeCell ref="AL37:AL38"/>
    <mergeCell ref="AM37:AN38"/>
    <mergeCell ref="AO37:AP38"/>
    <mergeCell ref="AD39:AE40"/>
    <mergeCell ref="AF39:AF40"/>
    <mergeCell ref="AG39:AH40"/>
    <mergeCell ref="AI39:AI40"/>
    <mergeCell ref="O39:S39"/>
    <mergeCell ref="T39:X39"/>
    <mergeCell ref="Y39:AA40"/>
    <mergeCell ref="AB39:AC40"/>
    <mergeCell ref="AV39:AX39"/>
    <mergeCell ref="BK39:BK40"/>
    <mergeCell ref="BL39:BN40"/>
    <mergeCell ref="AJ39:AK40"/>
    <mergeCell ref="AL39:AL40"/>
    <mergeCell ref="AM39:AN40"/>
    <mergeCell ref="AO39:AP40"/>
    <mergeCell ref="BW39:BX40"/>
    <mergeCell ref="BY39:CA40"/>
    <mergeCell ref="O40:S40"/>
    <mergeCell ref="T40:X40"/>
    <mergeCell ref="AQ40:BJ40"/>
    <mergeCell ref="BO39:BO40"/>
    <mergeCell ref="BP39:BR40"/>
    <mergeCell ref="BS39:BS40"/>
    <mergeCell ref="BT39:BV40"/>
    <mergeCell ref="AR39:AT39"/>
    <mergeCell ref="O41:S41"/>
    <mergeCell ref="T41:X41"/>
    <mergeCell ref="Y41:AA42"/>
    <mergeCell ref="AB41:AC42"/>
    <mergeCell ref="D41:E42"/>
    <mergeCell ref="F41:F42"/>
    <mergeCell ref="G41:I42"/>
    <mergeCell ref="K41:N42"/>
    <mergeCell ref="J41:J42"/>
    <mergeCell ref="AD41:AE42"/>
    <mergeCell ref="AF41:AF42"/>
    <mergeCell ref="AG41:AH42"/>
    <mergeCell ref="AI41:AI42"/>
    <mergeCell ref="BY41:CA42"/>
    <mergeCell ref="O42:S42"/>
    <mergeCell ref="T42:X42"/>
    <mergeCell ref="AQ42:BJ42"/>
    <mergeCell ref="BO41:BO42"/>
    <mergeCell ref="BP41:BR42"/>
    <mergeCell ref="BS41:BS42"/>
    <mergeCell ref="BT41:BV42"/>
    <mergeCell ref="AR41:AT41"/>
    <mergeCell ref="AV41:AX41"/>
    <mergeCell ref="D43:E44"/>
    <mergeCell ref="F43:F44"/>
    <mergeCell ref="G43:I44"/>
    <mergeCell ref="K43:N44"/>
    <mergeCell ref="J43:J44"/>
    <mergeCell ref="BW41:BX42"/>
    <mergeCell ref="BK41:BK42"/>
    <mergeCell ref="BL41:BN42"/>
    <mergeCell ref="AJ41:AK42"/>
    <mergeCell ref="AL41:AL42"/>
    <mergeCell ref="AM41:AN42"/>
    <mergeCell ref="AO41:AP42"/>
    <mergeCell ref="AD43:AE44"/>
    <mergeCell ref="AF43:AF44"/>
    <mergeCell ref="AG43:AH44"/>
    <mergeCell ref="AI43:AI44"/>
    <mergeCell ref="O43:S43"/>
    <mergeCell ref="T43:X43"/>
    <mergeCell ref="Y43:AA44"/>
    <mergeCell ref="AB43:AC44"/>
    <mergeCell ref="AV43:AX43"/>
    <mergeCell ref="BK43:BK44"/>
    <mergeCell ref="BL43:BN44"/>
    <mergeCell ref="AJ43:AK44"/>
    <mergeCell ref="AL43:AL44"/>
    <mergeCell ref="AM43:AN44"/>
    <mergeCell ref="AO43:AP44"/>
    <mergeCell ref="BW43:BX44"/>
    <mergeCell ref="BY43:CA44"/>
    <mergeCell ref="O44:S44"/>
    <mergeCell ref="T44:X44"/>
    <mergeCell ref="AQ44:BJ44"/>
    <mergeCell ref="BO43:BO44"/>
    <mergeCell ref="BP43:BR44"/>
    <mergeCell ref="BS43:BS44"/>
    <mergeCell ref="BT43:BV44"/>
    <mergeCell ref="AR43:AT43"/>
    <mergeCell ref="O45:S45"/>
    <mergeCell ref="T45:X45"/>
    <mergeCell ref="Y45:AA46"/>
    <mergeCell ref="AB45:AC46"/>
    <mergeCell ref="D45:E46"/>
    <mergeCell ref="F45:F46"/>
    <mergeCell ref="G45:I46"/>
    <mergeCell ref="K45:N46"/>
    <mergeCell ref="J45:J46"/>
    <mergeCell ref="AJ45:AK46"/>
    <mergeCell ref="AL45:AL46"/>
    <mergeCell ref="AM45:AN46"/>
    <mergeCell ref="AO45:AP46"/>
    <mergeCell ref="AD45:AE46"/>
    <mergeCell ref="AF45:AF46"/>
    <mergeCell ref="AG45:AH46"/>
    <mergeCell ref="AI45:AI46"/>
    <mergeCell ref="BT45:BV46"/>
    <mergeCell ref="AR45:AT45"/>
    <mergeCell ref="AV45:AX45"/>
    <mergeCell ref="BK45:BK46"/>
    <mergeCell ref="BL45:BN46"/>
    <mergeCell ref="AQ46:BJ46"/>
    <mergeCell ref="BO45:BO46"/>
    <mergeCell ref="BP45:BR46"/>
    <mergeCell ref="BS45:BS46"/>
    <mergeCell ref="D52:CA52"/>
    <mergeCell ref="AE7:AJ7"/>
    <mergeCell ref="AE8:AJ8"/>
    <mergeCell ref="D48:CA48"/>
    <mergeCell ref="J17:J18"/>
    <mergeCell ref="J19:J20"/>
    <mergeCell ref="BW45:BX46"/>
    <mergeCell ref="BY45:CA46"/>
    <mergeCell ref="O46:S46"/>
    <mergeCell ref="T46:X46"/>
  </mergeCells>
  <conditionalFormatting sqref="BO39:BO46 BS39:BS46">
    <cfRule type="expression" priority="1" dxfId="0" stopIfTrue="1">
      <formula>$K39=0</formula>
    </cfRule>
  </conditionalFormatting>
  <conditionalFormatting sqref="BY39:CA46 BK39:BK46">
    <cfRule type="expression" priority="2" dxfId="0" stopIfTrue="1">
      <formula>$J39=0</formula>
    </cfRule>
  </conditionalFormatting>
  <conditionalFormatting sqref="BP39:BR46 BL39:BN46 BT39:BX46">
    <cfRule type="expression" priority="3" dxfId="0" stopIfTrue="1">
      <formula>$J39=0</formula>
    </cfRule>
    <cfRule type="cellIs" priority="4" dxfId="0" operator="equal" stopIfTrue="1">
      <formula>0</formula>
    </cfRule>
  </conditionalFormatting>
  <conditionalFormatting sqref="K7:L9">
    <cfRule type="cellIs" priority="5" dxfId="0" operator="equal" stopIfTrue="1">
      <formula>0</formula>
    </cfRule>
  </conditionalFormatting>
  <dataValidations count="1">
    <dataValidation allowBlank="1" showInputMessage="1" sqref="Y17:AA46 AO17:AP46"/>
  </dataValidations>
  <printOptions horizontalCentered="1"/>
  <pageMargins left="0.5118110236220472" right="0" top="0.31496062992125984" bottom="0.1968503937007874" header="0.31496062992125984" footer="0.31496062992125984"/>
  <pageSetup horizontalDpi="300" verticalDpi="300" orientation="landscape" paperSize="9" scale="92" r:id="rId2"/>
  <headerFooter alignWithMargins="0">
    <oddHeader>&amp;R&amp;P</oddHeader>
  </headerFooter>
  <colBreaks count="1" manualBreakCount="1">
    <brk id="80" max="65535" man="1"/>
  </colBreaks>
  <drawing r:id="rId1"/>
</worksheet>
</file>

<file path=xl/worksheets/sheet2.xml><?xml version="1.0" encoding="utf-8"?>
<worksheet xmlns="http://schemas.openxmlformats.org/spreadsheetml/2006/main" xmlns:r="http://schemas.openxmlformats.org/officeDocument/2006/relationships">
  <dimension ref="A1:V72"/>
  <sheetViews>
    <sheetView tabSelected="1" zoomScalePageLayoutView="0" workbookViewId="0" topLeftCell="C1">
      <selection activeCell="N13" sqref="N13"/>
    </sheetView>
  </sheetViews>
  <sheetFormatPr defaultColWidth="9.00390625" defaultRowHeight="13.5"/>
  <cols>
    <col min="1" max="2" width="5.875" style="0" hidden="1" customWidth="1"/>
    <col min="3" max="4" width="5.75390625" style="0" customWidth="1"/>
    <col min="5" max="5" width="5.75390625" style="0" hidden="1" customWidth="1"/>
    <col min="6" max="6" width="5.75390625" style="0" customWidth="1"/>
    <col min="7" max="7" width="6.875" style="0" customWidth="1"/>
    <col min="8" max="11" width="6.875" style="0" hidden="1" customWidth="1"/>
    <col min="12" max="12" width="6.625" style="0" customWidth="1"/>
    <col min="13" max="13" width="5.25390625" style="0" customWidth="1"/>
    <col min="14" max="15" width="12.50390625" style="0" customWidth="1"/>
    <col min="16" max="16" width="5.375" style="0" customWidth="1"/>
    <col min="17" max="17" width="4.875" style="0" customWidth="1"/>
    <col min="18" max="18" width="5.375" style="0" customWidth="1"/>
    <col min="19" max="19" width="4.625" style="0" customWidth="1"/>
    <col min="20" max="20" width="5.375" style="0" customWidth="1"/>
    <col min="21" max="22" width="16.25390625" style="0" customWidth="1"/>
  </cols>
  <sheetData>
    <row r="1" spans="8:19" ht="64.5" customHeight="1" thickBot="1">
      <c r="H1" s="697" t="str">
        <f>CONCATENATE(N3,O3)</f>
        <v>コウトウガッコウ</v>
      </c>
      <c r="I1" s="698"/>
      <c r="J1" s="699"/>
      <c r="K1" s="84"/>
      <c r="L1" s="692" t="s">
        <v>137</v>
      </c>
      <c r="M1" s="692"/>
      <c r="N1" s="84" t="s">
        <v>138</v>
      </c>
      <c r="O1" s="84"/>
      <c r="P1" s="692" t="s">
        <v>140</v>
      </c>
      <c r="Q1" s="692"/>
      <c r="R1" s="692"/>
      <c r="S1" s="84" t="s">
        <v>142</v>
      </c>
    </row>
    <row r="2" spans="8:22" ht="23.25" customHeight="1" thickBot="1">
      <c r="H2" s="113">
        <f>INT(L2/100)</f>
        <v>0</v>
      </c>
      <c r="I2" s="113">
        <f>INT((L2-H2*100)/10)</f>
        <v>0</v>
      </c>
      <c r="J2" s="113">
        <f>L2-H2*100-I2*10</f>
        <v>0</v>
      </c>
      <c r="K2" s="91"/>
      <c r="L2" s="693"/>
      <c r="M2" s="694"/>
      <c r="N2" s="117"/>
      <c r="O2" s="118" t="s">
        <v>139</v>
      </c>
      <c r="P2" s="119"/>
      <c r="Q2" s="85" t="s">
        <v>141</v>
      </c>
      <c r="R2" s="119"/>
      <c r="S2" s="705"/>
      <c r="T2" s="706"/>
      <c r="U2" s="706"/>
      <c r="V2" s="707"/>
    </row>
    <row r="3" spans="8:22" ht="23.25" customHeight="1" thickBot="1">
      <c r="H3" s="697" t="str">
        <f>CONCATENATE(N2,O2)</f>
        <v>高等学校</v>
      </c>
      <c r="I3" s="698"/>
      <c r="J3" s="699"/>
      <c r="L3" s="708" t="s">
        <v>150</v>
      </c>
      <c r="M3" s="709"/>
      <c r="N3" s="121"/>
      <c r="O3" s="120" t="s">
        <v>151</v>
      </c>
      <c r="P3" s="88"/>
      <c r="Q3" s="86"/>
      <c r="R3" s="87"/>
      <c r="S3" s="87"/>
      <c r="T3" s="87"/>
      <c r="U3" s="87"/>
      <c r="V3" s="87"/>
    </row>
    <row r="4" spans="8:22" ht="23.25" customHeight="1" thickBot="1">
      <c r="H4" s="697" t="str">
        <f>CONCATENATE(L6,"　",N6)</f>
        <v>　</v>
      </c>
      <c r="I4" s="698"/>
      <c r="J4" s="699"/>
      <c r="L4" s="89"/>
      <c r="M4" s="89"/>
      <c r="N4" s="89"/>
      <c r="O4" s="90" t="s">
        <v>145</v>
      </c>
      <c r="P4" s="119"/>
      <c r="Q4" s="85" t="s">
        <v>141</v>
      </c>
      <c r="R4" s="119"/>
      <c r="S4" s="85" t="s">
        <v>141</v>
      </c>
      <c r="T4" s="119"/>
      <c r="U4" s="191"/>
      <c r="V4" s="192"/>
    </row>
    <row r="5" spans="12:22" ht="23.25" customHeight="1" thickBot="1">
      <c r="L5" s="712" t="s">
        <v>143</v>
      </c>
      <c r="M5" s="712"/>
      <c r="N5" s="84" t="s">
        <v>144</v>
      </c>
      <c r="O5" s="90" t="s">
        <v>146</v>
      </c>
      <c r="P5" s="122"/>
      <c r="Q5" s="85" t="s">
        <v>141</v>
      </c>
      <c r="R5" s="122"/>
      <c r="S5" s="85" t="s">
        <v>141</v>
      </c>
      <c r="T5" s="122"/>
      <c r="U5" s="192"/>
      <c r="V5" s="192"/>
    </row>
    <row r="6" spans="12:22" ht="23.25" customHeight="1" thickBot="1">
      <c r="L6" s="710"/>
      <c r="M6" s="711"/>
      <c r="N6" s="123"/>
      <c r="O6" s="90" t="s">
        <v>147</v>
      </c>
      <c r="P6" s="119"/>
      <c r="Q6" s="85" t="s">
        <v>141</v>
      </c>
      <c r="R6" s="119"/>
      <c r="S6" s="85" t="s">
        <v>141</v>
      </c>
      <c r="T6" s="119"/>
      <c r="U6" s="87"/>
      <c r="V6" s="87"/>
    </row>
    <row r="7" spans="15:22" ht="23.25" customHeight="1" thickBot="1">
      <c r="O7" s="90" t="s">
        <v>148</v>
      </c>
      <c r="P7" s="122"/>
      <c r="Q7" s="85" t="s">
        <v>141</v>
      </c>
      <c r="R7" s="122"/>
      <c r="S7" s="85" t="s">
        <v>141</v>
      </c>
      <c r="T7" s="122"/>
      <c r="V7" s="703">
        <v>2</v>
      </c>
    </row>
    <row r="8" spans="14:22" ht="23.25" customHeight="1" thickBot="1">
      <c r="N8" s="157"/>
      <c r="O8" s="90" t="s">
        <v>122</v>
      </c>
      <c r="P8" s="162" t="s">
        <v>389</v>
      </c>
      <c r="Q8" s="161" t="s">
        <v>177</v>
      </c>
      <c r="R8" s="119" t="s">
        <v>386</v>
      </c>
      <c r="S8" s="161" t="s">
        <v>71</v>
      </c>
      <c r="T8" s="119" t="s">
        <v>390</v>
      </c>
      <c r="U8" t="s">
        <v>374</v>
      </c>
      <c r="V8" s="704"/>
    </row>
    <row r="9" spans="15:21" ht="22.5" customHeight="1">
      <c r="O9" s="90"/>
      <c r="P9" s="158"/>
      <c r="Q9" s="159"/>
      <c r="R9" s="158"/>
      <c r="S9" s="159"/>
      <c r="T9" s="158"/>
      <c r="U9" s="160"/>
    </row>
    <row r="10" ht="29.25" customHeight="1"/>
    <row r="11" ht="87" customHeight="1"/>
    <row r="12" spans="4:22" ht="14.25" thickBot="1">
      <c r="D12" s="197" t="s">
        <v>383</v>
      </c>
      <c r="E12" s="219"/>
      <c r="F12" s="197" t="s">
        <v>381</v>
      </c>
      <c r="G12" s="108" t="s">
        <v>65</v>
      </c>
      <c r="H12" s="109" t="s">
        <v>133</v>
      </c>
      <c r="I12" s="109" t="s">
        <v>134</v>
      </c>
      <c r="J12" s="109" t="s">
        <v>135</v>
      </c>
      <c r="K12" s="109" t="s">
        <v>136</v>
      </c>
      <c r="L12" s="110" t="s">
        <v>66</v>
      </c>
      <c r="M12" s="110" t="s">
        <v>69</v>
      </c>
      <c r="N12" s="110" t="s">
        <v>67</v>
      </c>
      <c r="O12" s="110" t="s">
        <v>68</v>
      </c>
      <c r="P12" s="110" t="s">
        <v>73</v>
      </c>
      <c r="Q12" s="110" t="s">
        <v>70</v>
      </c>
      <c r="R12" s="110" t="s">
        <v>71</v>
      </c>
      <c r="S12" s="111" t="s">
        <v>72</v>
      </c>
      <c r="T12" s="111" t="s">
        <v>136</v>
      </c>
      <c r="U12" s="112" t="s">
        <v>149</v>
      </c>
      <c r="V12" s="111" t="s">
        <v>144</v>
      </c>
    </row>
    <row r="13" spans="1:22" ht="24" customHeight="1">
      <c r="A13" s="82">
        <v>1</v>
      </c>
      <c r="B13" s="82" t="s">
        <v>124</v>
      </c>
      <c r="C13" s="695" t="s">
        <v>375</v>
      </c>
      <c r="D13" s="198">
        <v>2</v>
      </c>
      <c r="E13" s="237" t="str">
        <f aca="true" t="shared" si="0" ref="E13:E57">VLOOKUP(D13,継続,2,FALSE)</f>
        <v>継続</v>
      </c>
      <c r="F13" s="198">
        <v>6</v>
      </c>
      <c r="G13" s="175">
        <v>101</v>
      </c>
      <c r="H13" s="77">
        <f>N13</f>
        <v>0</v>
      </c>
      <c r="I13" s="77" t="str">
        <f aca="true" t="shared" si="1" ref="I13:I57">VLOOKUP(L13,役員,2,FALSE)</f>
        <v>監督</v>
      </c>
      <c r="J13" s="77" t="e">
        <f aca="true" t="shared" si="2" ref="J13:J57">VLOOKUP(M13,性別,2,FALSE)</f>
        <v>#N/A</v>
      </c>
      <c r="K13" s="92" t="e">
        <f aca="true" t="shared" si="3" ref="K13:K57">VLOOKUP(T13,年号,2,FALSE)</f>
        <v>#N/A</v>
      </c>
      <c r="L13" s="96">
        <v>2</v>
      </c>
      <c r="M13" s="97"/>
      <c r="N13" s="94"/>
      <c r="O13" s="79"/>
      <c r="P13" s="79"/>
      <c r="Q13" s="79"/>
      <c r="R13" s="79"/>
      <c r="S13" s="101"/>
      <c r="T13" s="103"/>
      <c r="U13" s="104">
        <f>PHONETIC(N13)</f>
      </c>
      <c r="V13" s="97">
        <f>PHONETIC(O13)</f>
      </c>
    </row>
    <row r="14" spans="1:22" ht="24" customHeight="1">
      <c r="A14" s="82">
        <v>2</v>
      </c>
      <c r="B14" s="82" t="s">
        <v>125</v>
      </c>
      <c r="C14" s="695"/>
      <c r="D14" s="199">
        <v>2</v>
      </c>
      <c r="E14" s="238" t="str">
        <f t="shared" si="0"/>
        <v>継続</v>
      </c>
      <c r="F14" s="199">
        <v>6</v>
      </c>
      <c r="G14" s="176">
        <v>102</v>
      </c>
      <c r="H14" s="78">
        <f aca="true" t="shared" si="4" ref="H14:H57">N14</f>
        <v>0</v>
      </c>
      <c r="I14" s="78" t="e">
        <f t="shared" si="1"/>
        <v>#N/A</v>
      </c>
      <c r="J14" s="78" t="e">
        <f t="shared" si="2"/>
        <v>#N/A</v>
      </c>
      <c r="K14" s="93" t="e">
        <f t="shared" si="3"/>
        <v>#N/A</v>
      </c>
      <c r="L14" s="98"/>
      <c r="M14" s="99"/>
      <c r="N14" s="95"/>
      <c r="O14" s="80"/>
      <c r="P14" s="80"/>
      <c r="Q14" s="80"/>
      <c r="R14" s="80"/>
      <c r="S14" s="102"/>
      <c r="T14" s="105"/>
      <c r="U14" s="81">
        <f aca="true" t="shared" si="5" ref="U14:U57">PHONETIC(N14)</f>
      </c>
      <c r="V14" s="99">
        <f aca="true" t="shared" si="6" ref="V14:V57">PHONETIC(O14)</f>
      </c>
    </row>
    <row r="15" spans="1:22" ht="24" customHeight="1">
      <c r="A15" s="82">
        <v>3</v>
      </c>
      <c r="B15" s="82" t="s">
        <v>126</v>
      </c>
      <c r="C15" s="695"/>
      <c r="D15" s="199">
        <v>2</v>
      </c>
      <c r="E15" s="238" t="str">
        <f t="shared" si="0"/>
        <v>継続</v>
      </c>
      <c r="F15" s="199">
        <v>6</v>
      </c>
      <c r="G15" s="176">
        <v>103</v>
      </c>
      <c r="H15" s="78">
        <f t="shared" si="4"/>
        <v>0</v>
      </c>
      <c r="I15" s="78" t="str">
        <f t="shared" si="1"/>
        <v>監督</v>
      </c>
      <c r="J15" s="78" t="e">
        <f t="shared" si="2"/>
        <v>#N/A</v>
      </c>
      <c r="K15" s="93" t="e">
        <f t="shared" si="3"/>
        <v>#N/A</v>
      </c>
      <c r="L15" s="98">
        <v>2</v>
      </c>
      <c r="M15" s="99"/>
      <c r="N15" s="95"/>
      <c r="O15" s="80"/>
      <c r="P15" s="80"/>
      <c r="Q15" s="80"/>
      <c r="R15" s="80"/>
      <c r="S15" s="102"/>
      <c r="T15" s="105"/>
      <c r="U15" s="81">
        <f t="shared" si="5"/>
      </c>
      <c r="V15" s="99">
        <f t="shared" si="6"/>
      </c>
    </row>
    <row r="16" spans="1:22" ht="24" customHeight="1">
      <c r="A16" s="82">
        <v>4</v>
      </c>
      <c r="B16" s="82" t="s">
        <v>127</v>
      </c>
      <c r="C16" s="695"/>
      <c r="D16" s="199">
        <v>2</v>
      </c>
      <c r="E16" s="238" t="str">
        <f t="shared" si="0"/>
        <v>継続</v>
      </c>
      <c r="F16" s="199">
        <v>6</v>
      </c>
      <c r="G16" s="176">
        <v>104</v>
      </c>
      <c r="H16" s="78">
        <f t="shared" si="4"/>
        <v>0</v>
      </c>
      <c r="I16" s="78" t="e">
        <f t="shared" si="1"/>
        <v>#N/A</v>
      </c>
      <c r="J16" s="78" t="e">
        <f t="shared" si="2"/>
        <v>#N/A</v>
      </c>
      <c r="K16" s="93" t="e">
        <f t="shared" si="3"/>
        <v>#N/A</v>
      </c>
      <c r="L16" s="98"/>
      <c r="M16" s="99"/>
      <c r="N16" s="95"/>
      <c r="O16" s="80"/>
      <c r="P16" s="80"/>
      <c r="Q16" s="80"/>
      <c r="R16" s="80"/>
      <c r="S16" s="102"/>
      <c r="T16" s="105"/>
      <c r="U16" s="81">
        <f t="shared" si="5"/>
      </c>
      <c r="V16" s="99">
        <f t="shared" si="6"/>
      </c>
    </row>
    <row r="17" spans="1:22" ht="24" customHeight="1" thickBot="1">
      <c r="A17" s="82">
        <v>5</v>
      </c>
      <c r="B17" s="82" t="s">
        <v>128</v>
      </c>
      <c r="C17" s="696"/>
      <c r="D17" s="200">
        <v>2</v>
      </c>
      <c r="E17" s="239" t="str">
        <f t="shared" si="0"/>
        <v>継続</v>
      </c>
      <c r="F17" s="200">
        <v>6</v>
      </c>
      <c r="G17" s="181">
        <v>105</v>
      </c>
      <c r="H17" s="182">
        <f t="shared" si="4"/>
        <v>0</v>
      </c>
      <c r="I17" s="182" t="e">
        <f t="shared" si="1"/>
        <v>#N/A</v>
      </c>
      <c r="J17" s="182" t="e">
        <f t="shared" si="2"/>
        <v>#N/A</v>
      </c>
      <c r="K17" s="183" t="e">
        <f t="shared" si="3"/>
        <v>#N/A</v>
      </c>
      <c r="L17" s="184"/>
      <c r="M17" s="185"/>
      <c r="N17" s="186"/>
      <c r="O17" s="187"/>
      <c r="P17" s="187"/>
      <c r="Q17" s="187"/>
      <c r="R17" s="187"/>
      <c r="S17" s="188"/>
      <c r="T17" s="189"/>
      <c r="U17" s="190">
        <f t="shared" si="5"/>
      </c>
      <c r="V17" s="185">
        <f t="shared" si="6"/>
      </c>
    </row>
    <row r="18" spans="1:22" ht="24" customHeight="1" thickTop="1">
      <c r="A18" s="82">
        <v>6</v>
      </c>
      <c r="B18" s="82"/>
      <c r="C18" s="700" t="s">
        <v>128</v>
      </c>
      <c r="D18" s="198">
        <v>2</v>
      </c>
      <c r="E18" s="220" t="str">
        <f t="shared" si="0"/>
        <v>継続</v>
      </c>
      <c r="F18" s="207">
        <v>3</v>
      </c>
      <c r="G18" s="177">
        <v>1</v>
      </c>
      <c r="H18" s="77">
        <f t="shared" si="4"/>
        <v>0</v>
      </c>
      <c r="I18" s="77" t="str">
        <f t="shared" si="1"/>
        <v>選手</v>
      </c>
      <c r="J18" s="77" t="str">
        <f t="shared" si="2"/>
        <v>男</v>
      </c>
      <c r="K18" s="92" t="str">
        <f t="shared" si="3"/>
        <v>平成</v>
      </c>
      <c r="L18" s="201">
        <v>5</v>
      </c>
      <c r="M18" s="202">
        <v>1</v>
      </c>
      <c r="N18" s="94"/>
      <c r="O18" s="79"/>
      <c r="P18" s="79"/>
      <c r="Q18" s="79"/>
      <c r="R18" s="79"/>
      <c r="S18" s="101"/>
      <c r="T18" s="179">
        <v>1</v>
      </c>
      <c r="U18" s="180">
        <f t="shared" si="5"/>
      </c>
      <c r="V18" s="178">
        <f t="shared" si="6"/>
      </c>
    </row>
    <row r="19" spans="1:22" ht="24" customHeight="1">
      <c r="A19" s="82">
        <v>7</v>
      </c>
      <c r="B19" s="82"/>
      <c r="C19" s="701"/>
      <c r="D19" s="199">
        <v>2</v>
      </c>
      <c r="E19" s="221" t="str">
        <f t="shared" si="0"/>
        <v>継続</v>
      </c>
      <c r="F19" s="208">
        <v>3</v>
      </c>
      <c r="G19" s="176">
        <v>2</v>
      </c>
      <c r="H19" s="78">
        <f t="shared" si="4"/>
        <v>0</v>
      </c>
      <c r="I19" s="78" t="str">
        <f t="shared" si="1"/>
        <v>選手</v>
      </c>
      <c r="J19" s="78" t="str">
        <f t="shared" si="2"/>
        <v>男</v>
      </c>
      <c r="K19" s="93" t="str">
        <f t="shared" si="3"/>
        <v>平成</v>
      </c>
      <c r="L19" s="203">
        <v>5</v>
      </c>
      <c r="M19" s="204">
        <v>1</v>
      </c>
      <c r="N19" s="95"/>
      <c r="O19" s="80"/>
      <c r="P19" s="80"/>
      <c r="Q19" s="80"/>
      <c r="R19" s="80"/>
      <c r="S19" s="102"/>
      <c r="T19" s="105">
        <v>1</v>
      </c>
      <c r="U19" s="81">
        <f t="shared" si="5"/>
      </c>
      <c r="V19" s="99">
        <f t="shared" si="6"/>
      </c>
    </row>
    <row r="20" spans="1:22" ht="24" customHeight="1">
      <c r="A20" s="82">
        <v>8</v>
      </c>
      <c r="B20" s="82"/>
      <c r="C20" s="701"/>
      <c r="D20" s="199">
        <v>2</v>
      </c>
      <c r="E20" s="221" t="str">
        <f t="shared" si="0"/>
        <v>継続</v>
      </c>
      <c r="F20" s="208">
        <v>3</v>
      </c>
      <c r="G20" s="176">
        <v>3</v>
      </c>
      <c r="H20" s="78">
        <f t="shared" si="4"/>
        <v>0</v>
      </c>
      <c r="I20" s="78" t="str">
        <f t="shared" si="1"/>
        <v>選手</v>
      </c>
      <c r="J20" s="78" t="str">
        <f t="shared" si="2"/>
        <v>男</v>
      </c>
      <c r="K20" s="93" t="str">
        <f t="shared" si="3"/>
        <v>平成</v>
      </c>
      <c r="L20" s="203">
        <v>5</v>
      </c>
      <c r="M20" s="204">
        <v>1</v>
      </c>
      <c r="N20" s="95"/>
      <c r="O20" s="80"/>
      <c r="P20" s="80"/>
      <c r="Q20" s="80"/>
      <c r="R20" s="80"/>
      <c r="S20" s="102"/>
      <c r="T20" s="105">
        <v>1</v>
      </c>
      <c r="U20" s="81">
        <f t="shared" si="5"/>
      </c>
      <c r="V20" s="99">
        <f t="shared" si="6"/>
      </c>
    </row>
    <row r="21" spans="1:22" ht="24" customHeight="1">
      <c r="A21" s="82"/>
      <c r="B21" s="82"/>
      <c r="C21" s="701"/>
      <c r="D21" s="199">
        <v>2</v>
      </c>
      <c r="E21" s="221" t="str">
        <f t="shared" si="0"/>
        <v>継続</v>
      </c>
      <c r="F21" s="208">
        <v>3</v>
      </c>
      <c r="G21" s="176">
        <v>4</v>
      </c>
      <c r="H21" s="78">
        <f t="shared" si="4"/>
        <v>0</v>
      </c>
      <c r="I21" s="78" t="str">
        <f t="shared" si="1"/>
        <v>選手</v>
      </c>
      <c r="J21" s="78" t="str">
        <f t="shared" si="2"/>
        <v>男</v>
      </c>
      <c r="K21" s="93" t="str">
        <f t="shared" si="3"/>
        <v>平成</v>
      </c>
      <c r="L21" s="203">
        <v>5</v>
      </c>
      <c r="M21" s="204">
        <v>1</v>
      </c>
      <c r="N21" s="95"/>
      <c r="O21" s="80"/>
      <c r="P21" s="80"/>
      <c r="Q21" s="80"/>
      <c r="R21" s="80"/>
      <c r="S21" s="102"/>
      <c r="T21" s="105">
        <v>1</v>
      </c>
      <c r="U21" s="81">
        <f t="shared" si="5"/>
      </c>
      <c r="V21" s="99">
        <f t="shared" si="6"/>
      </c>
    </row>
    <row r="22" spans="1:22" ht="24" customHeight="1">
      <c r="A22" s="82"/>
      <c r="B22" s="82"/>
      <c r="C22" s="701"/>
      <c r="D22" s="199">
        <v>2</v>
      </c>
      <c r="E22" s="221" t="str">
        <f t="shared" si="0"/>
        <v>継続</v>
      </c>
      <c r="F22" s="208">
        <v>3</v>
      </c>
      <c r="G22" s="176">
        <v>5</v>
      </c>
      <c r="H22" s="78">
        <f t="shared" si="4"/>
        <v>0</v>
      </c>
      <c r="I22" s="78" t="str">
        <f t="shared" si="1"/>
        <v>選手</v>
      </c>
      <c r="J22" s="78" t="str">
        <f t="shared" si="2"/>
        <v>男</v>
      </c>
      <c r="K22" s="93" t="str">
        <f t="shared" si="3"/>
        <v>平成</v>
      </c>
      <c r="L22" s="203">
        <v>5</v>
      </c>
      <c r="M22" s="204">
        <v>1</v>
      </c>
      <c r="N22" s="95"/>
      <c r="O22" s="80"/>
      <c r="P22" s="80"/>
      <c r="Q22" s="80"/>
      <c r="R22" s="80"/>
      <c r="S22" s="102"/>
      <c r="T22" s="105">
        <v>1</v>
      </c>
      <c r="U22" s="81">
        <f t="shared" si="5"/>
      </c>
      <c r="V22" s="99">
        <f t="shared" si="6"/>
      </c>
    </row>
    <row r="23" spans="1:22" ht="24" customHeight="1">
      <c r="A23" s="82">
        <v>1</v>
      </c>
      <c r="B23" s="82" t="s">
        <v>129</v>
      </c>
      <c r="C23" s="701"/>
      <c r="D23" s="199"/>
      <c r="E23" s="221" t="e">
        <f t="shared" si="0"/>
        <v>#N/A</v>
      </c>
      <c r="F23" s="208">
        <v>3</v>
      </c>
      <c r="G23" s="176">
        <v>6</v>
      </c>
      <c r="H23" s="78">
        <f t="shared" si="4"/>
        <v>0</v>
      </c>
      <c r="I23" s="78" t="str">
        <f t="shared" si="1"/>
        <v>選手</v>
      </c>
      <c r="J23" s="78" t="str">
        <f t="shared" si="2"/>
        <v>男</v>
      </c>
      <c r="K23" s="93" t="str">
        <f t="shared" si="3"/>
        <v>平成</v>
      </c>
      <c r="L23" s="203">
        <v>5</v>
      </c>
      <c r="M23" s="204">
        <v>1</v>
      </c>
      <c r="N23" s="95"/>
      <c r="O23" s="80"/>
      <c r="P23" s="80"/>
      <c r="Q23" s="80"/>
      <c r="R23" s="80"/>
      <c r="S23" s="102"/>
      <c r="T23" s="105">
        <v>1</v>
      </c>
      <c r="U23" s="81">
        <f t="shared" si="5"/>
      </c>
      <c r="V23" s="99">
        <f t="shared" si="6"/>
      </c>
    </row>
    <row r="24" spans="1:22" ht="24" customHeight="1">
      <c r="A24" s="82">
        <v>2</v>
      </c>
      <c r="B24" s="82" t="s">
        <v>130</v>
      </c>
      <c r="C24" s="701"/>
      <c r="D24" s="199"/>
      <c r="E24" s="221" t="e">
        <f t="shared" si="0"/>
        <v>#N/A</v>
      </c>
      <c r="F24" s="208">
        <v>3</v>
      </c>
      <c r="G24" s="176">
        <v>7</v>
      </c>
      <c r="H24" s="78">
        <f t="shared" si="4"/>
        <v>0</v>
      </c>
      <c r="I24" s="78" t="str">
        <f t="shared" si="1"/>
        <v>選手</v>
      </c>
      <c r="J24" s="78" t="str">
        <f t="shared" si="2"/>
        <v>男</v>
      </c>
      <c r="K24" s="93" t="str">
        <f t="shared" si="3"/>
        <v>平成</v>
      </c>
      <c r="L24" s="203">
        <v>5</v>
      </c>
      <c r="M24" s="204">
        <v>1</v>
      </c>
      <c r="N24" s="95"/>
      <c r="O24" s="80"/>
      <c r="P24" s="80"/>
      <c r="Q24" s="80"/>
      <c r="R24" s="80"/>
      <c r="S24" s="102"/>
      <c r="T24" s="105">
        <v>1</v>
      </c>
      <c r="U24" s="81">
        <f t="shared" si="5"/>
      </c>
      <c r="V24" s="99">
        <f t="shared" si="6"/>
      </c>
    </row>
    <row r="25" spans="1:22" ht="24" customHeight="1">
      <c r="A25" s="82"/>
      <c r="B25" s="82"/>
      <c r="C25" s="701"/>
      <c r="D25" s="199"/>
      <c r="E25" s="221" t="e">
        <f t="shared" si="0"/>
        <v>#N/A</v>
      </c>
      <c r="F25" s="208">
        <v>3</v>
      </c>
      <c r="G25" s="176">
        <v>8</v>
      </c>
      <c r="H25" s="78">
        <f t="shared" si="4"/>
        <v>0</v>
      </c>
      <c r="I25" s="78" t="str">
        <f t="shared" si="1"/>
        <v>選手</v>
      </c>
      <c r="J25" s="78" t="str">
        <f t="shared" si="2"/>
        <v>男</v>
      </c>
      <c r="K25" s="93" t="str">
        <f t="shared" si="3"/>
        <v>平成</v>
      </c>
      <c r="L25" s="203">
        <v>5</v>
      </c>
      <c r="M25" s="204">
        <v>1</v>
      </c>
      <c r="N25" s="95"/>
      <c r="O25" s="80"/>
      <c r="P25" s="80"/>
      <c r="Q25" s="80"/>
      <c r="R25" s="80"/>
      <c r="S25" s="102"/>
      <c r="T25" s="105">
        <v>1</v>
      </c>
      <c r="U25" s="81">
        <f t="shared" si="5"/>
      </c>
      <c r="V25" s="99">
        <f t="shared" si="6"/>
      </c>
    </row>
    <row r="26" spans="1:22" ht="24" customHeight="1">
      <c r="A26" s="82"/>
      <c r="B26" s="82"/>
      <c r="C26" s="701"/>
      <c r="D26" s="199"/>
      <c r="E26" s="221" t="e">
        <f t="shared" si="0"/>
        <v>#N/A</v>
      </c>
      <c r="F26" s="208">
        <v>3</v>
      </c>
      <c r="G26" s="176">
        <v>9</v>
      </c>
      <c r="H26" s="78">
        <f t="shared" si="4"/>
        <v>0</v>
      </c>
      <c r="I26" s="78" t="str">
        <f t="shared" si="1"/>
        <v>選手</v>
      </c>
      <c r="J26" s="78" t="str">
        <f t="shared" si="2"/>
        <v>男</v>
      </c>
      <c r="K26" s="93" t="str">
        <f t="shared" si="3"/>
        <v>平成</v>
      </c>
      <c r="L26" s="203">
        <v>5</v>
      </c>
      <c r="M26" s="204">
        <v>1</v>
      </c>
      <c r="N26" s="95"/>
      <c r="O26" s="80"/>
      <c r="P26" s="80"/>
      <c r="Q26" s="80"/>
      <c r="R26" s="80"/>
      <c r="S26" s="102"/>
      <c r="T26" s="105">
        <v>1</v>
      </c>
      <c r="U26" s="81">
        <f t="shared" si="5"/>
      </c>
      <c r="V26" s="99">
        <f t="shared" si="6"/>
      </c>
    </row>
    <row r="27" spans="1:22" ht="24" customHeight="1">
      <c r="A27" s="82">
        <v>1</v>
      </c>
      <c r="B27" s="82" t="s">
        <v>122</v>
      </c>
      <c r="C27" s="701"/>
      <c r="D27" s="199"/>
      <c r="E27" s="221" t="e">
        <f t="shared" si="0"/>
        <v>#N/A</v>
      </c>
      <c r="F27" s="208">
        <v>3</v>
      </c>
      <c r="G27" s="176">
        <v>10</v>
      </c>
      <c r="H27" s="78">
        <f t="shared" si="4"/>
        <v>0</v>
      </c>
      <c r="I27" s="78" t="str">
        <f t="shared" si="1"/>
        <v>選手</v>
      </c>
      <c r="J27" s="78" t="str">
        <f t="shared" si="2"/>
        <v>男</v>
      </c>
      <c r="K27" s="93" t="str">
        <f t="shared" si="3"/>
        <v>平成</v>
      </c>
      <c r="L27" s="203">
        <v>5</v>
      </c>
      <c r="M27" s="204">
        <v>1</v>
      </c>
      <c r="N27" s="95"/>
      <c r="O27" s="80"/>
      <c r="P27" s="80"/>
      <c r="Q27" s="80"/>
      <c r="R27" s="80"/>
      <c r="S27" s="102"/>
      <c r="T27" s="105">
        <v>1</v>
      </c>
      <c r="U27" s="81">
        <f t="shared" si="5"/>
      </c>
      <c r="V27" s="99">
        <f t="shared" si="6"/>
      </c>
    </row>
    <row r="28" spans="1:22" ht="24" customHeight="1">
      <c r="A28" s="82">
        <v>2</v>
      </c>
      <c r="B28" s="82" t="s">
        <v>121</v>
      </c>
      <c r="C28" s="701"/>
      <c r="D28" s="199"/>
      <c r="E28" s="221" t="e">
        <f t="shared" si="0"/>
        <v>#N/A</v>
      </c>
      <c r="F28" s="208">
        <v>3</v>
      </c>
      <c r="G28" s="176">
        <v>11</v>
      </c>
      <c r="H28" s="78">
        <f t="shared" si="4"/>
        <v>0</v>
      </c>
      <c r="I28" s="78" t="str">
        <f t="shared" si="1"/>
        <v>選手</v>
      </c>
      <c r="J28" s="78" t="str">
        <f t="shared" si="2"/>
        <v>男</v>
      </c>
      <c r="K28" s="93" t="str">
        <f t="shared" si="3"/>
        <v>平成</v>
      </c>
      <c r="L28" s="203">
        <v>5</v>
      </c>
      <c r="M28" s="204">
        <v>1</v>
      </c>
      <c r="N28" s="95"/>
      <c r="O28" s="80"/>
      <c r="P28" s="80"/>
      <c r="Q28" s="80"/>
      <c r="R28" s="80"/>
      <c r="S28" s="102"/>
      <c r="T28" s="105">
        <v>1</v>
      </c>
      <c r="U28" s="81">
        <f t="shared" si="5"/>
      </c>
      <c r="V28" s="99">
        <f t="shared" si="6"/>
      </c>
    </row>
    <row r="29" spans="1:22" ht="24" customHeight="1">
      <c r="A29" s="82">
        <v>3</v>
      </c>
      <c r="B29" s="82" t="s">
        <v>123</v>
      </c>
      <c r="C29" s="701"/>
      <c r="D29" s="199"/>
      <c r="E29" s="221" t="e">
        <f t="shared" si="0"/>
        <v>#N/A</v>
      </c>
      <c r="F29" s="208">
        <v>3</v>
      </c>
      <c r="G29" s="176">
        <v>12</v>
      </c>
      <c r="H29" s="78">
        <f t="shared" si="4"/>
        <v>0</v>
      </c>
      <c r="I29" s="78" t="str">
        <f t="shared" si="1"/>
        <v>選手</v>
      </c>
      <c r="J29" s="78" t="str">
        <f t="shared" si="2"/>
        <v>男</v>
      </c>
      <c r="K29" s="93" t="str">
        <f t="shared" si="3"/>
        <v>平成</v>
      </c>
      <c r="L29" s="203">
        <v>5</v>
      </c>
      <c r="M29" s="204">
        <v>1</v>
      </c>
      <c r="N29" s="95"/>
      <c r="O29" s="80"/>
      <c r="P29" s="80"/>
      <c r="Q29" s="80"/>
      <c r="R29" s="80"/>
      <c r="S29" s="102"/>
      <c r="T29" s="105">
        <v>1</v>
      </c>
      <c r="U29" s="81">
        <f t="shared" si="5"/>
      </c>
      <c r="V29" s="99">
        <f t="shared" si="6"/>
      </c>
    </row>
    <row r="30" spans="1:22" ht="24" customHeight="1">
      <c r="A30" s="82">
        <v>4</v>
      </c>
      <c r="B30" s="82" t="s">
        <v>131</v>
      </c>
      <c r="C30" s="701"/>
      <c r="D30" s="199"/>
      <c r="E30" s="221" t="e">
        <f t="shared" si="0"/>
        <v>#N/A</v>
      </c>
      <c r="F30" s="208">
        <v>3</v>
      </c>
      <c r="G30" s="176">
        <v>13</v>
      </c>
      <c r="H30" s="78">
        <f t="shared" si="4"/>
        <v>0</v>
      </c>
      <c r="I30" s="78" t="str">
        <f t="shared" si="1"/>
        <v>選手</v>
      </c>
      <c r="J30" s="78" t="str">
        <f t="shared" si="2"/>
        <v>男</v>
      </c>
      <c r="K30" s="93" t="str">
        <f t="shared" si="3"/>
        <v>平成</v>
      </c>
      <c r="L30" s="203">
        <v>5</v>
      </c>
      <c r="M30" s="204">
        <v>1</v>
      </c>
      <c r="N30" s="95"/>
      <c r="O30" s="80"/>
      <c r="P30" s="80"/>
      <c r="Q30" s="80"/>
      <c r="R30" s="80"/>
      <c r="S30" s="102"/>
      <c r="T30" s="105">
        <v>1</v>
      </c>
      <c r="U30" s="81">
        <f t="shared" si="5"/>
      </c>
      <c r="V30" s="99">
        <f t="shared" si="6"/>
      </c>
    </row>
    <row r="31" spans="1:22" ht="24" customHeight="1">
      <c r="A31" s="82">
        <v>5</v>
      </c>
      <c r="B31" s="82" t="s">
        <v>132</v>
      </c>
      <c r="C31" s="701"/>
      <c r="D31" s="199"/>
      <c r="E31" s="221" t="e">
        <f t="shared" si="0"/>
        <v>#N/A</v>
      </c>
      <c r="F31" s="208">
        <v>3</v>
      </c>
      <c r="G31" s="176">
        <v>14</v>
      </c>
      <c r="H31" s="78">
        <f t="shared" si="4"/>
        <v>0</v>
      </c>
      <c r="I31" s="78" t="str">
        <f t="shared" si="1"/>
        <v>選手</v>
      </c>
      <c r="J31" s="78" t="str">
        <f t="shared" si="2"/>
        <v>男</v>
      </c>
      <c r="K31" s="93" t="str">
        <f t="shared" si="3"/>
        <v>平成</v>
      </c>
      <c r="L31" s="203">
        <v>5</v>
      </c>
      <c r="M31" s="204">
        <v>1</v>
      </c>
      <c r="N31" s="95"/>
      <c r="O31" s="80"/>
      <c r="P31" s="80"/>
      <c r="Q31" s="80"/>
      <c r="R31" s="80"/>
      <c r="S31" s="102"/>
      <c r="T31" s="105">
        <v>1</v>
      </c>
      <c r="U31" s="81">
        <f t="shared" si="5"/>
      </c>
      <c r="V31" s="99">
        <f t="shared" si="6"/>
      </c>
    </row>
    <row r="32" spans="1:22" ht="24" customHeight="1">
      <c r="A32" s="82">
        <v>6</v>
      </c>
      <c r="B32" s="82"/>
      <c r="C32" s="701"/>
      <c r="D32" s="199"/>
      <c r="E32" s="221" t="e">
        <f t="shared" si="0"/>
        <v>#N/A</v>
      </c>
      <c r="F32" s="208">
        <v>3</v>
      </c>
      <c r="G32" s="176">
        <v>15</v>
      </c>
      <c r="H32" s="78">
        <f t="shared" si="4"/>
        <v>0</v>
      </c>
      <c r="I32" s="78" t="str">
        <f t="shared" si="1"/>
        <v>選手</v>
      </c>
      <c r="J32" s="78" t="str">
        <f t="shared" si="2"/>
        <v>男</v>
      </c>
      <c r="K32" s="93" t="str">
        <f t="shared" si="3"/>
        <v>平成</v>
      </c>
      <c r="L32" s="203">
        <v>5</v>
      </c>
      <c r="M32" s="204">
        <v>1</v>
      </c>
      <c r="N32" s="95"/>
      <c r="O32" s="80"/>
      <c r="P32" s="80"/>
      <c r="Q32" s="80"/>
      <c r="R32" s="80"/>
      <c r="S32" s="102"/>
      <c r="T32" s="105">
        <v>1</v>
      </c>
      <c r="U32" s="81">
        <f t="shared" si="5"/>
      </c>
      <c r="V32" s="99">
        <f t="shared" si="6"/>
      </c>
    </row>
    <row r="33" spans="1:22" ht="24" customHeight="1">
      <c r="A33" s="82">
        <v>7</v>
      </c>
      <c r="B33" s="82"/>
      <c r="C33" s="701"/>
      <c r="D33" s="199"/>
      <c r="E33" s="221" t="e">
        <f t="shared" si="0"/>
        <v>#N/A</v>
      </c>
      <c r="F33" s="208">
        <v>3</v>
      </c>
      <c r="G33" s="176">
        <v>16</v>
      </c>
      <c r="H33" s="78">
        <f t="shared" si="4"/>
        <v>0</v>
      </c>
      <c r="I33" s="78" t="str">
        <f t="shared" si="1"/>
        <v>選手</v>
      </c>
      <c r="J33" s="78" t="str">
        <f t="shared" si="2"/>
        <v>男</v>
      </c>
      <c r="K33" s="93" t="str">
        <f t="shared" si="3"/>
        <v>平成</v>
      </c>
      <c r="L33" s="203">
        <v>5</v>
      </c>
      <c r="M33" s="204">
        <v>1</v>
      </c>
      <c r="N33" s="95"/>
      <c r="O33" s="80"/>
      <c r="P33" s="80"/>
      <c r="Q33" s="80"/>
      <c r="R33" s="80"/>
      <c r="S33" s="102"/>
      <c r="T33" s="105">
        <v>1</v>
      </c>
      <c r="U33" s="81">
        <f t="shared" si="5"/>
      </c>
      <c r="V33" s="99">
        <f t="shared" si="6"/>
      </c>
    </row>
    <row r="34" spans="1:22" ht="24" customHeight="1">
      <c r="A34" s="82">
        <v>8</v>
      </c>
      <c r="B34" s="82"/>
      <c r="C34" s="701"/>
      <c r="D34" s="199"/>
      <c r="E34" s="221" t="e">
        <f t="shared" si="0"/>
        <v>#N/A</v>
      </c>
      <c r="F34" s="208">
        <v>3</v>
      </c>
      <c r="G34" s="176">
        <v>17</v>
      </c>
      <c r="H34" s="78">
        <f t="shared" si="4"/>
        <v>0</v>
      </c>
      <c r="I34" s="78" t="str">
        <f t="shared" si="1"/>
        <v>選手</v>
      </c>
      <c r="J34" s="78" t="str">
        <f t="shared" si="2"/>
        <v>男</v>
      </c>
      <c r="K34" s="93" t="str">
        <f t="shared" si="3"/>
        <v>平成</v>
      </c>
      <c r="L34" s="203">
        <v>5</v>
      </c>
      <c r="M34" s="204">
        <v>1</v>
      </c>
      <c r="N34" s="95"/>
      <c r="O34" s="80"/>
      <c r="P34" s="80"/>
      <c r="Q34" s="80"/>
      <c r="R34" s="80"/>
      <c r="S34" s="102"/>
      <c r="T34" s="105">
        <v>1</v>
      </c>
      <c r="U34" s="81">
        <f t="shared" si="5"/>
      </c>
      <c r="V34" s="99">
        <f t="shared" si="6"/>
      </c>
    </row>
    <row r="35" spans="1:22" ht="24" customHeight="1">
      <c r="A35" s="82">
        <v>9</v>
      </c>
      <c r="B35" s="82"/>
      <c r="C35" s="701"/>
      <c r="D35" s="199"/>
      <c r="E35" s="221" t="e">
        <f t="shared" si="0"/>
        <v>#N/A</v>
      </c>
      <c r="F35" s="208">
        <v>3</v>
      </c>
      <c r="G35" s="176">
        <v>18</v>
      </c>
      <c r="H35" s="78">
        <f t="shared" si="4"/>
        <v>0</v>
      </c>
      <c r="I35" s="78" t="str">
        <f t="shared" si="1"/>
        <v>選手</v>
      </c>
      <c r="J35" s="78" t="str">
        <f t="shared" si="2"/>
        <v>男</v>
      </c>
      <c r="K35" s="93" t="str">
        <f t="shared" si="3"/>
        <v>平成</v>
      </c>
      <c r="L35" s="203">
        <v>5</v>
      </c>
      <c r="M35" s="204">
        <v>1</v>
      </c>
      <c r="N35" s="95"/>
      <c r="O35" s="80"/>
      <c r="P35" s="80"/>
      <c r="Q35" s="80"/>
      <c r="R35" s="80"/>
      <c r="S35" s="102"/>
      <c r="T35" s="105">
        <v>1</v>
      </c>
      <c r="U35" s="81">
        <f t="shared" si="5"/>
      </c>
      <c r="V35" s="99">
        <f t="shared" si="6"/>
      </c>
    </row>
    <row r="36" spans="1:22" ht="24" customHeight="1">
      <c r="A36" s="82"/>
      <c r="B36" s="82"/>
      <c r="C36" s="701"/>
      <c r="D36" s="199"/>
      <c r="E36" s="221" t="e">
        <f t="shared" si="0"/>
        <v>#N/A</v>
      </c>
      <c r="F36" s="208">
        <v>3</v>
      </c>
      <c r="G36" s="176">
        <v>19</v>
      </c>
      <c r="H36" s="78">
        <f t="shared" si="4"/>
        <v>0</v>
      </c>
      <c r="I36" s="78" t="str">
        <f t="shared" si="1"/>
        <v>選手</v>
      </c>
      <c r="J36" s="78" t="str">
        <f t="shared" si="2"/>
        <v>男</v>
      </c>
      <c r="K36" s="93" t="str">
        <f t="shared" si="3"/>
        <v>平成</v>
      </c>
      <c r="L36" s="203">
        <v>5</v>
      </c>
      <c r="M36" s="204">
        <v>1</v>
      </c>
      <c r="N36" s="95"/>
      <c r="O36" s="80"/>
      <c r="P36" s="80"/>
      <c r="Q36" s="80"/>
      <c r="R36" s="80"/>
      <c r="S36" s="102"/>
      <c r="T36" s="105">
        <v>1</v>
      </c>
      <c r="U36" s="81">
        <f t="shared" si="5"/>
      </c>
      <c r="V36" s="99">
        <f t="shared" si="6"/>
      </c>
    </row>
    <row r="37" spans="1:22" ht="24" customHeight="1">
      <c r="A37" s="82"/>
      <c r="B37" s="82"/>
      <c r="C37" s="701"/>
      <c r="D37" s="199"/>
      <c r="E37" s="221" t="e">
        <f t="shared" si="0"/>
        <v>#N/A</v>
      </c>
      <c r="F37" s="208">
        <v>3</v>
      </c>
      <c r="G37" s="176">
        <v>20</v>
      </c>
      <c r="H37" s="78">
        <f t="shared" si="4"/>
        <v>0</v>
      </c>
      <c r="I37" s="78" t="str">
        <f t="shared" si="1"/>
        <v>選手</v>
      </c>
      <c r="J37" s="78" t="str">
        <f t="shared" si="2"/>
        <v>男</v>
      </c>
      <c r="K37" s="93" t="str">
        <f t="shared" si="3"/>
        <v>平成</v>
      </c>
      <c r="L37" s="203">
        <v>5</v>
      </c>
      <c r="M37" s="204">
        <v>1</v>
      </c>
      <c r="N37" s="95"/>
      <c r="O37" s="80"/>
      <c r="P37" s="80"/>
      <c r="Q37" s="80"/>
      <c r="R37" s="80"/>
      <c r="S37" s="102"/>
      <c r="T37" s="105">
        <v>1</v>
      </c>
      <c r="U37" s="81">
        <f t="shared" si="5"/>
      </c>
      <c r="V37" s="99">
        <f t="shared" si="6"/>
      </c>
    </row>
    <row r="38" spans="1:22" ht="24" customHeight="1">
      <c r="A38" s="82"/>
      <c r="B38" s="82"/>
      <c r="C38" s="701"/>
      <c r="D38" s="199"/>
      <c r="E38" s="221" t="e">
        <f t="shared" si="0"/>
        <v>#N/A</v>
      </c>
      <c r="F38" s="208">
        <v>3</v>
      </c>
      <c r="G38" s="176">
        <v>21</v>
      </c>
      <c r="H38" s="78">
        <f t="shared" si="4"/>
        <v>0</v>
      </c>
      <c r="I38" s="78" t="str">
        <f t="shared" si="1"/>
        <v>選手</v>
      </c>
      <c r="J38" s="78" t="str">
        <f t="shared" si="2"/>
        <v>男</v>
      </c>
      <c r="K38" s="93" t="str">
        <f t="shared" si="3"/>
        <v>平成</v>
      </c>
      <c r="L38" s="203">
        <v>5</v>
      </c>
      <c r="M38" s="204">
        <v>1</v>
      </c>
      <c r="N38" s="95"/>
      <c r="O38" s="80"/>
      <c r="P38" s="80"/>
      <c r="Q38" s="80"/>
      <c r="R38" s="80"/>
      <c r="S38" s="102"/>
      <c r="T38" s="105">
        <v>1</v>
      </c>
      <c r="U38" s="81">
        <f t="shared" si="5"/>
      </c>
      <c r="V38" s="99">
        <f t="shared" si="6"/>
      </c>
    </row>
    <row r="39" spans="1:22" ht="24" customHeight="1">
      <c r="A39" s="82"/>
      <c r="B39" s="82"/>
      <c r="C39" s="701"/>
      <c r="D39" s="199"/>
      <c r="E39" s="221" t="e">
        <f t="shared" si="0"/>
        <v>#N/A</v>
      </c>
      <c r="F39" s="208">
        <v>3</v>
      </c>
      <c r="G39" s="176">
        <v>22</v>
      </c>
      <c r="H39" s="78">
        <f t="shared" si="4"/>
        <v>0</v>
      </c>
      <c r="I39" s="78" t="str">
        <f t="shared" si="1"/>
        <v>選手</v>
      </c>
      <c r="J39" s="78" t="str">
        <f t="shared" si="2"/>
        <v>男</v>
      </c>
      <c r="K39" s="93" t="str">
        <f t="shared" si="3"/>
        <v>平成</v>
      </c>
      <c r="L39" s="203">
        <v>5</v>
      </c>
      <c r="M39" s="204">
        <v>1</v>
      </c>
      <c r="N39" s="95"/>
      <c r="O39" s="80"/>
      <c r="P39" s="80"/>
      <c r="Q39" s="80"/>
      <c r="R39" s="80"/>
      <c r="S39" s="102"/>
      <c r="T39" s="105">
        <v>1</v>
      </c>
      <c r="U39" s="81">
        <f t="shared" si="5"/>
      </c>
      <c r="V39" s="99">
        <f t="shared" si="6"/>
      </c>
    </row>
    <row r="40" spans="1:22" ht="24" customHeight="1">
      <c r="A40" s="82"/>
      <c r="B40" s="82"/>
      <c r="C40" s="701"/>
      <c r="D40" s="199"/>
      <c r="E40" s="221" t="e">
        <f t="shared" si="0"/>
        <v>#N/A</v>
      </c>
      <c r="F40" s="208">
        <v>3</v>
      </c>
      <c r="G40" s="176">
        <v>23</v>
      </c>
      <c r="H40" s="78">
        <f t="shared" si="4"/>
        <v>0</v>
      </c>
      <c r="I40" s="78" t="str">
        <f t="shared" si="1"/>
        <v>選手</v>
      </c>
      <c r="J40" s="78" t="str">
        <f t="shared" si="2"/>
        <v>男</v>
      </c>
      <c r="K40" s="93" t="str">
        <f t="shared" si="3"/>
        <v>平成</v>
      </c>
      <c r="L40" s="203">
        <v>5</v>
      </c>
      <c r="M40" s="204">
        <v>1</v>
      </c>
      <c r="N40" s="95"/>
      <c r="O40" s="80"/>
      <c r="P40" s="80"/>
      <c r="Q40" s="80"/>
      <c r="R40" s="80"/>
      <c r="S40" s="102"/>
      <c r="T40" s="105">
        <v>1</v>
      </c>
      <c r="U40" s="81">
        <f t="shared" si="5"/>
      </c>
      <c r="V40" s="99">
        <f t="shared" si="6"/>
      </c>
    </row>
    <row r="41" spans="1:22" ht="24" customHeight="1">
      <c r="A41" s="82"/>
      <c r="B41" s="82"/>
      <c r="C41" s="701"/>
      <c r="D41" s="199"/>
      <c r="E41" s="221" t="e">
        <f t="shared" si="0"/>
        <v>#N/A</v>
      </c>
      <c r="F41" s="208">
        <v>3</v>
      </c>
      <c r="G41" s="176">
        <v>24</v>
      </c>
      <c r="H41" s="78">
        <f t="shared" si="4"/>
        <v>0</v>
      </c>
      <c r="I41" s="78" t="str">
        <f t="shared" si="1"/>
        <v>選手</v>
      </c>
      <c r="J41" s="78" t="str">
        <f t="shared" si="2"/>
        <v>男</v>
      </c>
      <c r="K41" s="93" t="str">
        <f t="shared" si="3"/>
        <v>平成</v>
      </c>
      <c r="L41" s="203">
        <v>5</v>
      </c>
      <c r="M41" s="204">
        <v>1</v>
      </c>
      <c r="N41" s="95"/>
      <c r="O41" s="80"/>
      <c r="P41" s="80"/>
      <c r="Q41" s="80"/>
      <c r="R41" s="80"/>
      <c r="S41" s="102"/>
      <c r="T41" s="105">
        <v>1</v>
      </c>
      <c r="U41" s="81">
        <f t="shared" si="5"/>
      </c>
      <c r="V41" s="99">
        <f t="shared" si="6"/>
      </c>
    </row>
    <row r="42" spans="1:22" ht="24" customHeight="1">
      <c r="A42" s="82">
        <v>1</v>
      </c>
      <c r="B42" s="82" t="s">
        <v>378</v>
      </c>
      <c r="C42" s="701"/>
      <c r="D42" s="199"/>
      <c r="E42" s="221" t="e">
        <f t="shared" si="0"/>
        <v>#N/A</v>
      </c>
      <c r="F42" s="208">
        <v>3</v>
      </c>
      <c r="G42" s="176">
        <v>25</v>
      </c>
      <c r="H42" s="78">
        <f t="shared" si="4"/>
        <v>0</v>
      </c>
      <c r="I42" s="78" t="str">
        <f t="shared" si="1"/>
        <v>選手</v>
      </c>
      <c r="J42" s="78" t="str">
        <f t="shared" si="2"/>
        <v>男</v>
      </c>
      <c r="K42" s="93" t="str">
        <f t="shared" si="3"/>
        <v>平成</v>
      </c>
      <c r="L42" s="203">
        <v>5</v>
      </c>
      <c r="M42" s="204">
        <v>1</v>
      </c>
      <c r="N42" s="95"/>
      <c r="O42" s="80"/>
      <c r="P42" s="80"/>
      <c r="Q42" s="80"/>
      <c r="R42" s="80"/>
      <c r="S42" s="102"/>
      <c r="T42" s="105">
        <v>1</v>
      </c>
      <c r="U42" s="81">
        <f t="shared" si="5"/>
      </c>
      <c r="V42" s="99">
        <f t="shared" si="6"/>
      </c>
    </row>
    <row r="43" spans="1:22" ht="24" customHeight="1">
      <c r="A43" s="82">
        <v>2</v>
      </c>
      <c r="B43" s="82" t="s">
        <v>379</v>
      </c>
      <c r="C43" s="701"/>
      <c r="D43" s="199"/>
      <c r="E43" s="221" t="e">
        <f t="shared" si="0"/>
        <v>#N/A</v>
      </c>
      <c r="F43" s="208">
        <v>3</v>
      </c>
      <c r="G43" s="176">
        <v>26</v>
      </c>
      <c r="H43" s="78">
        <f t="shared" si="4"/>
        <v>0</v>
      </c>
      <c r="I43" s="78" t="str">
        <f t="shared" si="1"/>
        <v>選手</v>
      </c>
      <c r="J43" s="78" t="str">
        <f t="shared" si="2"/>
        <v>男</v>
      </c>
      <c r="K43" s="93" t="str">
        <f t="shared" si="3"/>
        <v>平成</v>
      </c>
      <c r="L43" s="203">
        <v>5</v>
      </c>
      <c r="M43" s="204">
        <v>1</v>
      </c>
      <c r="N43" s="95"/>
      <c r="O43" s="80"/>
      <c r="P43" s="80"/>
      <c r="Q43" s="80"/>
      <c r="R43" s="80"/>
      <c r="S43" s="102"/>
      <c r="T43" s="105">
        <v>1</v>
      </c>
      <c r="U43" s="81">
        <f t="shared" si="5"/>
      </c>
      <c r="V43" s="99">
        <f t="shared" si="6"/>
      </c>
    </row>
    <row r="44" spans="1:22" ht="24" customHeight="1">
      <c r="A44" s="82">
        <v>3</v>
      </c>
      <c r="B44" s="82"/>
      <c r="C44" s="701"/>
      <c r="D44" s="199"/>
      <c r="E44" s="221" t="e">
        <f t="shared" si="0"/>
        <v>#N/A</v>
      </c>
      <c r="F44" s="208">
        <v>3</v>
      </c>
      <c r="G44" s="176">
        <v>27</v>
      </c>
      <c r="H44" s="78">
        <f t="shared" si="4"/>
        <v>0</v>
      </c>
      <c r="I44" s="78" t="str">
        <f t="shared" si="1"/>
        <v>選手</v>
      </c>
      <c r="J44" s="78" t="str">
        <f t="shared" si="2"/>
        <v>男</v>
      </c>
      <c r="K44" s="93" t="str">
        <f t="shared" si="3"/>
        <v>平成</v>
      </c>
      <c r="L44" s="203">
        <v>5</v>
      </c>
      <c r="M44" s="204">
        <v>1</v>
      </c>
      <c r="N44" s="95"/>
      <c r="O44" s="80"/>
      <c r="P44" s="80"/>
      <c r="Q44" s="80"/>
      <c r="R44" s="80"/>
      <c r="S44" s="102"/>
      <c r="T44" s="105">
        <v>1</v>
      </c>
      <c r="U44" s="81">
        <f t="shared" si="5"/>
      </c>
      <c r="V44" s="99">
        <f t="shared" si="6"/>
      </c>
    </row>
    <row r="45" spans="1:22" ht="24" customHeight="1">
      <c r="A45" s="82"/>
      <c r="B45" s="82"/>
      <c r="C45" s="701"/>
      <c r="D45" s="199"/>
      <c r="E45" s="221" t="e">
        <f t="shared" si="0"/>
        <v>#N/A</v>
      </c>
      <c r="F45" s="208">
        <v>3</v>
      </c>
      <c r="G45" s="176">
        <v>28</v>
      </c>
      <c r="H45" s="78">
        <f t="shared" si="4"/>
        <v>0</v>
      </c>
      <c r="I45" s="78" t="str">
        <f t="shared" si="1"/>
        <v>選手</v>
      </c>
      <c r="J45" s="78" t="str">
        <f t="shared" si="2"/>
        <v>男</v>
      </c>
      <c r="K45" s="93" t="str">
        <f t="shared" si="3"/>
        <v>平成</v>
      </c>
      <c r="L45" s="203">
        <v>5</v>
      </c>
      <c r="M45" s="204">
        <v>1</v>
      </c>
      <c r="N45" s="95"/>
      <c r="O45" s="80"/>
      <c r="P45" s="80"/>
      <c r="Q45" s="80"/>
      <c r="R45" s="80"/>
      <c r="S45" s="102"/>
      <c r="T45" s="105">
        <v>1</v>
      </c>
      <c r="U45" s="81">
        <f t="shared" si="5"/>
      </c>
      <c r="V45" s="99">
        <f t="shared" si="6"/>
      </c>
    </row>
    <row r="46" spans="1:22" ht="24" customHeight="1">
      <c r="A46" s="82"/>
      <c r="B46" s="82"/>
      <c r="C46" s="701"/>
      <c r="D46" s="199"/>
      <c r="E46" s="221" t="e">
        <f t="shared" si="0"/>
        <v>#N/A</v>
      </c>
      <c r="F46" s="208">
        <v>3</v>
      </c>
      <c r="G46" s="176">
        <v>29</v>
      </c>
      <c r="H46" s="78">
        <f t="shared" si="4"/>
        <v>0</v>
      </c>
      <c r="I46" s="78" t="str">
        <f t="shared" si="1"/>
        <v>選手</v>
      </c>
      <c r="J46" s="78" t="str">
        <f t="shared" si="2"/>
        <v>男</v>
      </c>
      <c r="K46" s="93" t="str">
        <f t="shared" si="3"/>
        <v>平成</v>
      </c>
      <c r="L46" s="203">
        <v>5</v>
      </c>
      <c r="M46" s="204">
        <v>1</v>
      </c>
      <c r="N46" s="95"/>
      <c r="O46" s="80"/>
      <c r="P46" s="80"/>
      <c r="Q46" s="80"/>
      <c r="R46" s="80"/>
      <c r="S46" s="102"/>
      <c r="T46" s="105">
        <v>1</v>
      </c>
      <c r="U46" s="81">
        <f t="shared" si="5"/>
      </c>
      <c r="V46" s="99">
        <f t="shared" si="6"/>
      </c>
    </row>
    <row r="47" spans="1:22" ht="24" customHeight="1">
      <c r="A47" s="82"/>
      <c r="B47" s="82"/>
      <c r="C47" s="701"/>
      <c r="D47" s="199"/>
      <c r="E47" s="221" t="e">
        <f t="shared" si="0"/>
        <v>#N/A</v>
      </c>
      <c r="F47" s="208">
        <v>3</v>
      </c>
      <c r="G47" s="176">
        <v>30</v>
      </c>
      <c r="H47" s="78">
        <f t="shared" si="4"/>
        <v>0</v>
      </c>
      <c r="I47" s="78" t="str">
        <f t="shared" si="1"/>
        <v>選手</v>
      </c>
      <c r="J47" s="78" t="str">
        <f t="shared" si="2"/>
        <v>男</v>
      </c>
      <c r="K47" s="93" t="str">
        <f t="shared" si="3"/>
        <v>平成</v>
      </c>
      <c r="L47" s="203">
        <v>5</v>
      </c>
      <c r="M47" s="204">
        <v>1</v>
      </c>
      <c r="N47" s="95"/>
      <c r="O47" s="80"/>
      <c r="P47" s="80"/>
      <c r="Q47" s="80"/>
      <c r="R47" s="80"/>
      <c r="S47" s="102"/>
      <c r="T47" s="105">
        <v>1</v>
      </c>
      <c r="U47" s="81">
        <f t="shared" si="5"/>
      </c>
      <c r="V47" s="99">
        <f t="shared" si="6"/>
      </c>
    </row>
    <row r="48" spans="1:22" ht="24" customHeight="1">
      <c r="A48" s="82"/>
      <c r="B48" s="82"/>
      <c r="C48" s="701"/>
      <c r="D48" s="199"/>
      <c r="E48" s="221" t="e">
        <f t="shared" si="0"/>
        <v>#N/A</v>
      </c>
      <c r="F48" s="208">
        <v>3</v>
      </c>
      <c r="G48" s="176">
        <v>31</v>
      </c>
      <c r="H48" s="78">
        <f t="shared" si="4"/>
        <v>0</v>
      </c>
      <c r="I48" s="78" t="str">
        <f t="shared" si="1"/>
        <v>選手</v>
      </c>
      <c r="J48" s="78" t="str">
        <f t="shared" si="2"/>
        <v>男</v>
      </c>
      <c r="K48" s="93" t="str">
        <f t="shared" si="3"/>
        <v>平成</v>
      </c>
      <c r="L48" s="203">
        <v>5</v>
      </c>
      <c r="M48" s="204">
        <v>1</v>
      </c>
      <c r="N48" s="95"/>
      <c r="O48" s="80"/>
      <c r="P48" s="80"/>
      <c r="Q48" s="80"/>
      <c r="R48" s="80"/>
      <c r="S48" s="102"/>
      <c r="T48" s="105">
        <v>1</v>
      </c>
      <c r="U48" s="81">
        <f t="shared" si="5"/>
      </c>
      <c r="V48" s="99">
        <f t="shared" si="6"/>
      </c>
    </row>
    <row r="49" spans="1:22" ht="24" customHeight="1">
      <c r="A49" s="82"/>
      <c r="B49" s="82"/>
      <c r="C49" s="701"/>
      <c r="D49" s="199"/>
      <c r="E49" s="221" t="e">
        <f t="shared" si="0"/>
        <v>#N/A</v>
      </c>
      <c r="F49" s="208">
        <v>3</v>
      </c>
      <c r="G49" s="176">
        <v>32</v>
      </c>
      <c r="H49" s="78">
        <f t="shared" si="4"/>
        <v>0</v>
      </c>
      <c r="I49" s="78" t="str">
        <f t="shared" si="1"/>
        <v>選手</v>
      </c>
      <c r="J49" s="78" t="str">
        <f t="shared" si="2"/>
        <v>男</v>
      </c>
      <c r="K49" s="93" t="str">
        <f t="shared" si="3"/>
        <v>平成</v>
      </c>
      <c r="L49" s="203">
        <v>5</v>
      </c>
      <c r="M49" s="204">
        <v>1</v>
      </c>
      <c r="N49" s="95"/>
      <c r="O49" s="80"/>
      <c r="P49" s="80"/>
      <c r="Q49" s="80"/>
      <c r="R49" s="80"/>
      <c r="S49" s="102"/>
      <c r="T49" s="105">
        <v>1</v>
      </c>
      <c r="U49" s="81">
        <f t="shared" si="5"/>
      </c>
      <c r="V49" s="99">
        <f t="shared" si="6"/>
      </c>
    </row>
    <row r="50" spans="1:22" ht="24" customHeight="1">
      <c r="A50" s="82"/>
      <c r="B50" s="82"/>
      <c r="C50" s="701"/>
      <c r="D50" s="199"/>
      <c r="E50" s="221" t="e">
        <f t="shared" si="0"/>
        <v>#N/A</v>
      </c>
      <c r="F50" s="208">
        <v>3</v>
      </c>
      <c r="G50" s="176">
        <v>33</v>
      </c>
      <c r="H50" s="78">
        <f t="shared" si="4"/>
        <v>0</v>
      </c>
      <c r="I50" s="78" t="str">
        <f t="shared" si="1"/>
        <v>選手</v>
      </c>
      <c r="J50" s="78" t="str">
        <f t="shared" si="2"/>
        <v>男</v>
      </c>
      <c r="K50" s="93" t="str">
        <f t="shared" si="3"/>
        <v>平成</v>
      </c>
      <c r="L50" s="203">
        <v>5</v>
      </c>
      <c r="M50" s="204">
        <v>1</v>
      </c>
      <c r="N50" s="95"/>
      <c r="O50" s="80"/>
      <c r="P50" s="80"/>
      <c r="Q50" s="80"/>
      <c r="R50" s="80"/>
      <c r="S50" s="102"/>
      <c r="T50" s="105">
        <v>1</v>
      </c>
      <c r="U50" s="81">
        <f t="shared" si="5"/>
      </c>
      <c r="V50" s="99">
        <f t="shared" si="6"/>
      </c>
    </row>
    <row r="51" spans="1:22" ht="24" customHeight="1">
      <c r="A51" s="82"/>
      <c r="B51" s="82"/>
      <c r="C51" s="701"/>
      <c r="D51" s="199"/>
      <c r="E51" s="221" t="e">
        <f t="shared" si="0"/>
        <v>#N/A</v>
      </c>
      <c r="F51" s="208">
        <v>3</v>
      </c>
      <c r="G51" s="176">
        <v>34</v>
      </c>
      <c r="H51" s="78">
        <f t="shared" si="4"/>
        <v>0</v>
      </c>
      <c r="I51" s="78" t="str">
        <f t="shared" si="1"/>
        <v>選手</v>
      </c>
      <c r="J51" s="78" t="str">
        <f t="shared" si="2"/>
        <v>男</v>
      </c>
      <c r="K51" s="93" t="str">
        <f t="shared" si="3"/>
        <v>平成</v>
      </c>
      <c r="L51" s="203">
        <v>5</v>
      </c>
      <c r="M51" s="204">
        <v>1</v>
      </c>
      <c r="N51" s="95"/>
      <c r="O51" s="80"/>
      <c r="P51" s="80"/>
      <c r="Q51" s="80"/>
      <c r="R51" s="80"/>
      <c r="S51" s="102"/>
      <c r="T51" s="105">
        <v>1</v>
      </c>
      <c r="U51" s="81">
        <f t="shared" si="5"/>
      </c>
      <c r="V51" s="99">
        <f t="shared" si="6"/>
      </c>
    </row>
    <row r="52" spans="1:22" ht="24" customHeight="1">
      <c r="A52" s="82"/>
      <c r="B52" s="82"/>
      <c r="C52" s="701"/>
      <c r="D52" s="199"/>
      <c r="E52" s="221" t="e">
        <f t="shared" si="0"/>
        <v>#N/A</v>
      </c>
      <c r="F52" s="208">
        <v>3</v>
      </c>
      <c r="G52" s="176">
        <v>35</v>
      </c>
      <c r="H52" s="78">
        <f t="shared" si="4"/>
        <v>0</v>
      </c>
      <c r="I52" s="78" t="str">
        <f t="shared" si="1"/>
        <v>選手</v>
      </c>
      <c r="J52" s="78" t="str">
        <f t="shared" si="2"/>
        <v>男</v>
      </c>
      <c r="K52" s="93" t="str">
        <f t="shared" si="3"/>
        <v>平成</v>
      </c>
      <c r="L52" s="203">
        <v>5</v>
      </c>
      <c r="M52" s="204">
        <v>1</v>
      </c>
      <c r="N52" s="95"/>
      <c r="O52" s="80"/>
      <c r="P52" s="80"/>
      <c r="Q52" s="80"/>
      <c r="R52" s="80"/>
      <c r="S52" s="102"/>
      <c r="T52" s="105">
        <v>1</v>
      </c>
      <c r="U52" s="81">
        <f t="shared" si="5"/>
      </c>
      <c r="V52" s="99">
        <f t="shared" si="6"/>
      </c>
    </row>
    <row r="53" spans="1:22" ht="24" customHeight="1">
      <c r="A53" s="82"/>
      <c r="B53" s="82"/>
      <c r="C53" s="701"/>
      <c r="D53" s="199"/>
      <c r="E53" s="221" t="e">
        <f t="shared" si="0"/>
        <v>#N/A</v>
      </c>
      <c r="F53" s="208">
        <v>3</v>
      </c>
      <c r="G53" s="176">
        <v>36</v>
      </c>
      <c r="H53" s="78">
        <f t="shared" si="4"/>
        <v>0</v>
      </c>
      <c r="I53" s="78" t="str">
        <f t="shared" si="1"/>
        <v>選手</v>
      </c>
      <c r="J53" s="78" t="str">
        <f t="shared" si="2"/>
        <v>男</v>
      </c>
      <c r="K53" s="93" t="str">
        <f t="shared" si="3"/>
        <v>平成</v>
      </c>
      <c r="L53" s="203">
        <v>5</v>
      </c>
      <c r="M53" s="204">
        <v>1</v>
      </c>
      <c r="N53" s="95"/>
      <c r="O53" s="80"/>
      <c r="P53" s="80"/>
      <c r="Q53" s="80"/>
      <c r="R53" s="80"/>
      <c r="S53" s="102"/>
      <c r="T53" s="105">
        <v>1</v>
      </c>
      <c r="U53" s="81">
        <f t="shared" si="5"/>
      </c>
      <c r="V53" s="99">
        <f t="shared" si="6"/>
      </c>
    </row>
    <row r="54" spans="1:22" ht="24" customHeight="1">
      <c r="A54" s="82"/>
      <c r="B54" s="82"/>
      <c r="C54" s="701"/>
      <c r="D54" s="199"/>
      <c r="E54" s="221" t="e">
        <f t="shared" si="0"/>
        <v>#N/A</v>
      </c>
      <c r="F54" s="208">
        <v>3</v>
      </c>
      <c r="G54" s="176">
        <v>37</v>
      </c>
      <c r="H54" s="78">
        <f t="shared" si="4"/>
        <v>0</v>
      </c>
      <c r="I54" s="78" t="str">
        <f t="shared" si="1"/>
        <v>選手</v>
      </c>
      <c r="J54" s="78" t="str">
        <f t="shared" si="2"/>
        <v>男</v>
      </c>
      <c r="K54" s="93" t="str">
        <f t="shared" si="3"/>
        <v>平成</v>
      </c>
      <c r="L54" s="203">
        <v>5</v>
      </c>
      <c r="M54" s="204">
        <v>1</v>
      </c>
      <c r="N54" s="95"/>
      <c r="O54" s="80"/>
      <c r="P54" s="80"/>
      <c r="Q54" s="80"/>
      <c r="R54" s="80"/>
      <c r="S54" s="102"/>
      <c r="T54" s="105">
        <v>1</v>
      </c>
      <c r="U54" s="81">
        <f t="shared" si="5"/>
      </c>
      <c r="V54" s="99">
        <f t="shared" si="6"/>
      </c>
    </row>
    <row r="55" spans="1:22" ht="24" customHeight="1">
      <c r="A55" s="82"/>
      <c r="B55" s="82"/>
      <c r="C55" s="701"/>
      <c r="D55" s="199"/>
      <c r="E55" s="221" t="e">
        <f t="shared" si="0"/>
        <v>#N/A</v>
      </c>
      <c r="F55" s="208">
        <v>3</v>
      </c>
      <c r="G55" s="176">
        <v>38</v>
      </c>
      <c r="H55" s="78">
        <f t="shared" si="4"/>
        <v>0</v>
      </c>
      <c r="I55" s="78" t="str">
        <f t="shared" si="1"/>
        <v>選手</v>
      </c>
      <c r="J55" s="78" t="str">
        <f t="shared" si="2"/>
        <v>男</v>
      </c>
      <c r="K55" s="93" t="str">
        <f t="shared" si="3"/>
        <v>平成</v>
      </c>
      <c r="L55" s="203">
        <v>5</v>
      </c>
      <c r="M55" s="204">
        <v>1</v>
      </c>
      <c r="N55" s="95"/>
      <c r="O55" s="80"/>
      <c r="P55" s="80"/>
      <c r="Q55" s="80"/>
      <c r="R55" s="80"/>
      <c r="S55" s="102"/>
      <c r="T55" s="105">
        <v>1</v>
      </c>
      <c r="U55" s="81">
        <f t="shared" si="5"/>
      </c>
      <c r="V55" s="99">
        <f t="shared" si="6"/>
      </c>
    </row>
    <row r="56" spans="1:22" ht="24" customHeight="1">
      <c r="A56" s="82"/>
      <c r="B56" s="82"/>
      <c r="C56" s="701"/>
      <c r="D56" s="199"/>
      <c r="E56" s="221" t="e">
        <f t="shared" si="0"/>
        <v>#N/A</v>
      </c>
      <c r="F56" s="208">
        <v>3</v>
      </c>
      <c r="G56" s="176">
        <v>39</v>
      </c>
      <c r="H56" s="78">
        <f t="shared" si="4"/>
        <v>0</v>
      </c>
      <c r="I56" s="78" t="str">
        <f t="shared" si="1"/>
        <v>選手</v>
      </c>
      <c r="J56" s="78" t="str">
        <f t="shared" si="2"/>
        <v>男</v>
      </c>
      <c r="K56" s="93" t="str">
        <f t="shared" si="3"/>
        <v>平成</v>
      </c>
      <c r="L56" s="203">
        <v>5</v>
      </c>
      <c r="M56" s="204">
        <v>1</v>
      </c>
      <c r="N56" s="95"/>
      <c r="O56" s="80"/>
      <c r="P56" s="80"/>
      <c r="Q56" s="80"/>
      <c r="R56" s="80"/>
      <c r="S56" s="102"/>
      <c r="T56" s="105">
        <v>1</v>
      </c>
      <c r="U56" s="81">
        <f t="shared" si="5"/>
      </c>
      <c r="V56" s="99">
        <f t="shared" si="6"/>
      </c>
    </row>
    <row r="57" spans="1:22" ht="24" customHeight="1" thickBot="1">
      <c r="A57" s="82"/>
      <c r="B57" s="82"/>
      <c r="C57" s="702"/>
      <c r="D57" s="236"/>
      <c r="E57" s="222" t="e">
        <f t="shared" si="0"/>
        <v>#N/A</v>
      </c>
      <c r="F57" s="223">
        <v>3</v>
      </c>
      <c r="G57" s="224">
        <v>40</v>
      </c>
      <c r="H57" s="78">
        <f t="shared" si="4"/>
        <v>0</v>
      </c>
      <c r="I57" s="78" t="str">
        <f t="shared" si="1"/>
        <v>選手</v>
      </c>
      <c r="J57" s="78" t="str">
        <f t="shared" si="2"/>
        <v>男</v>
      </c>
      <c r="K57" s="93" t="str">
        <f t="shared" si="3"/>
        <v>平成</v>
      </c>
      <c r="L57" s="205">
        <v>5</v>
      </c>
      <c r="M57" s="206">
        <v>1</v>
      </c>
      <c r="N57" s="172"/>
      <c r="O57" s="173"/>
      <c r="P57" s="173"/>
      <c r="Q57" s="173"/>
      <c r="R57" s="173"/>
      <c r="S57" s="174"/>
      <c r="T57" s="106">
        <v>1</v>
      </c>
      <c r="U57" s="107">
        <f t="shared" si="5"/>
      </c>
      <c r="V57" s="100">
        <f t="shared" si="6"/>
      </c>
    </row>
    <row r="58" spans="1:2" ht="13.5">
      <c r="A58" s="82"/>
      <c r="B58" s="82"/>
    </row>
    <row r="59" spans="1:2" ht="13.5">
      <c r="A59" s="82"/>
      <c r="B59" s="82"/>
    </row>
    <row r="60" spans="1:2" ht="13.5">
      <c r="A60" s="82"/>
      <c r="B60" s="82"/>
    </row>
    <row r="61" spans="1:2" ht="13.5">
      <c r="A61" s="82"/>
      <c r="B61" s="82"/>
    </row>
    <row r="62" spans="1:2" ht="13.5">
      <c r="A62" s="82"/>
      <c r="B62" s="82"/>
    </row>
    <row r="63" spans="1:2" ht="13.5">
      <c r="A63" s="82"/>
      <c r="B63" s="82"/>
    </row>
    <row r="64" spans="1:2" ht="13.5">
      <c r="A64" s="82"/>
      <c r="B64" s="82"/>
    </row>
    <row r="65" spans="1:2" ht="13.5">
      <c r="A65" s="82"/>
      <c r="B65" s="82"/>
    </row>
    <row r="66" spans="1:2" ht="13.5">
      <c r="A66" s="82"/>
      <c r="B66" s="82"/>
    </row>
    <row r="67" spans="1:2" ht="13.5">
      <c r="A67" s="82"/>
      <c r="B67" s="82"/>
    </row>
    <row r="68" spans="1:2" ht="13.5">
      <c r="A68" s="82"/>
      <c r="B68" s="82"/>
    </row>
    <row r="69" spans="1:2" ht="13.5">
      <c r="A69" s="82"/>
      <c r="B69" s="82"/>
    </row>
    <row r="70" spans="1:2" ht="13.5">
      <c r="A70" s="82"/>
      <c r="B70" s="82"/>
    </row>
    <row r="71" spans="1:2" ht="13.5">
      <c r="A71" s="82"/>
      <c r="B71" s="82"/>
    </row>
    <row r="72" spans="1:2" ht="13.5">
      <c r="A72" s="82"/>
      <c r="B72" s="82"/>
    </row>
  </sheetData>
  <sheetProtection password="E630" sheet="1" objects="1" scenarios="1"/>
  <mergeCells count="13">
    <mergeCell ref="C18:C57"/>
    <mergeCell ref="V7:V8"/>
    <mergeCell ref="S2:V2"/>
    <mergeCell ref="L3:M3"/>
    <mergeCell ref="L6:M6"/>
    <mergeCell ref="L5:M5"/>
    <mergeCell ref="L1:M1"/>
    <mergeCell ref="L2:M2"/>
    <mergeCell ref="C13:C17"/>
    <mergeCell ref="P1:R1"/>
    <mergeCell ref="H4:J4"/>
    <mergeCell ref="H3:J3"/>
    <mergeCell ref="H1:J1"/>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72"/>
  <sheetViews>
    <sheetView zoomScalePageLayoutView="0" workbookViewId="0" topLeftCell="C1">
      <selection activeCell="N18" sqref="N18"/>
    </sheetView>
  </sheetViews>
  <sheetFormatPr defaultColWidth="9.00390625" defaultRowHeight="13.5"/>
  <cols>
    <col min="1" max="2" width="5.875" style="0" hidden="1" customWidth="1"/>
    <col min="3" max="4" width="6.125" style="0" customWidth="1"/>
    <col min="5" max="5" width="6.125" style="0" hidden="1" customWidth="1"/>
    <col min="6" max="6" width="6.125" style="0" customWidth="1"/>
    <col min="7" max="7" width="6.75390625" style="0" customWidth="1"/>
    <col min="8" max="11" width="6.875" style="0" hidden="1" customWidth="1"/>
    <col min="12" max="12" width="6.625" style="0" customWidth="1"/>
    <col min="13" max="13" width="5.25390625" style="0" customWidth="1"/>
    <col min="14" max="15" width="12.50390625" style="0" customWidth="1"/>
    <col min="16" max="16" width="5.375" style="0" customWidth="1"/>
    <col min="17" max="17" width="4.875" style="0" customWidth="1"/>
    <col min="18" max="18" width="5.375" style="0" customWidth="1"/>
    <col min="19" max="19" width="4.625" style="0" customWidth="1"/>
    <col min="20" max="20" width="5.375" style="0" customWidth="1"/>
    <col min="21" max="22" width="16.25390625" style="0" customWidth="1"/>
  </cols>
  <sheetData>
    <row r="1" spans="8:19" ht="64.5" customHeight="1" thickBot="1">
      <c r="H1" s="697" t="str">
        <f>CONCATENATE(N3,O3)</f>
        <v>コウトウガッコウ</v>
      </c>
      <c r="I1" s="698"/>
      <c r="J1" s="699"/>
      <c r="K1" s="84"/>
      <c r="L1" s="692" t="s">
        <v>137</v>
      </c>
      <c r="M1" s="692"/>
      <c r="N1" s="84" t="s">
        <v>138</v>
      </c>
      <c r="O1" s="84"/>
      <c r="P1" s="692" t="s">
        <v>140</v>
      </c>
      <c r="Q1" s="692"/>
      <c r="R1" s="692"/>
      <c r="S1" s="84" t="s">
        <v>142</v>
      </c>
    </row>
    <row r="2" spans="8:22" ht="23.25" customHeight="1" thickBot="1">
      <c r="H2" s="113">
        <f>INT(L2/100)</f>
        <v>0</v>
      </c>
      <c r="I2" s="113">
        <f>INT((L2-H2*100)/10)</f>
        <v>0</v>
      </c>
      <c r="J2" s="113">
        <f>L2-H2*100-I2*10</f>
        <v>0</v>
      </c>
      <c r="K2" s="91"/>
      <c r="L2" s="693"/>
      <c r="M2" s="694"/>
      <c r="N2" s="117"/>
      <c r="O2" s="170" t="s">
        <v>139</v>
      </c>
      <c r="P2" s="119"/>
      <c r="Q2" s="85" t="s">
        <v>158</v>
      </c>
      <c r="R2" s="119"/>
      <c r="S2" s="705"/>
      <c r="T2" s="706"/>
      <c r="U2" s="706"/>
      <c r="V2" s="707"/>
    </row>
    <row r="3" spans="8:22" ht="23.25" customHeight="1" thickBot="1">
      <c r="H3" s="697" t="str">
        <f>CONCATENATE(N2,O2)</f>
        <v>高等学校</v>
      </c>
      <c r="I3" s="698"/>
      <c r="J3" s="699"/>
      <c r="L3" s="708" t="s">
        <v>159</v>
      </c>
      <c r="M3" s="709"/>
      <c r="N3" s="121"/>
      <c r="O3" s="171" t="s">
        <v>160</v>
      </c>
      <c r="P3" s="88"/>
      <c r="Q3" s="86"/>
      <c r="R3" s="87"/>
      <c r="S3" s="87"/>
      <c r="T3" s="87"/>
      <c r="U3" s="87"/>
      <c r="V3" s="87"/>
    </row>
    <row r="4" spans="8:22" ht="23.25" customHeight="1" thickBot="1">
      <c r="H4" s="697" t="str">
        <f>CONCATENATE(L6,"　",N6)</f>
        <v>　</v>
      </c>
      <c r="I4" s="698"/>
      <c r="J4" s="699"/>
      <c r="L4" s="89"/>
      <c r="M4" s="89"/>
      <c r="N4" s="89"/>
      <c r="O4" s="90" t="s">
        <v>161</v>
      </c>
      <c r="P4" s="119"/>
      <c r="Q4" s="85" t="s">
        <v>158</v>
      </c>
      <c r="R4" s="119"/>
      <c r="S4" s="85" t="s">
        <v>158</v>
      </c>
      <c r="T4" s="119"/>
      <c r="U4" s="191"/>
      <c r="V4" s="192"/>
    </row>
    <row r="5" spans="12:22" ht="23.25" customHeight="1" thickBot="1">
      <c r="L5" s="712" t="s">
        <v>143</v>
      </c>
      <c r="M5" s="712"/>
      <c r="N5" s="84" t="s">
        <v>144</v>
      </c>
      <c r="O5" s="90" t="s">
        <v>162</v>
      </c>
      <c r="P5" s="122"/>
      <c r="Q5" s="85" t="s">
        <v>163</v>
      </c>
      <c r="R5" s="122"/>
      <c r="S5" s="85" t="s">
        <v>163</v>
      </c>
      <c r="T5" s="122"/>
      <c r="U5" s="192"/>
      <c r="V5" s="192"/>
    </row>
    <row r="6" spans="1:22" ht="23.25" customHeight="1" thickBot="1">
      <c r="A6" s="193">
        <v>1</v>
      </c>
      <c r="B6" s="193" t="s">
        <v>378</v>
      </c>
      <c r="L6" s="710"/>
      <c r="M6" s="711"/>
      <c r="N6" s="123"/>
      <c r="O6" s="90" t="s">
        <v>147</v>
      </c>
      <c r="P6" s="119"/>
      <c r="Q6" s="85" t="s">
        <v>163</v>
      </c>
      <c r="R6" s="119"/>
      <c r="S6" s="85" t="s">
        <v>163</v>
      </c>
      <c r="T6" s="119"/>
      <c r="U6" s="87"/>
      <c r="V6" s="87"/>
    </row>
    <row r="7" spans="1:22" ht="23.25" customHeight="1" thickBot="1">
      <c r="A7" s="193">
        <v>2</v>
      </c>
      <c r="B7" s="193" t="s">
        <v>379</v>
      </c>
      <c r="O7" s="90" t="s">
        <v>148</v>
      </c>
      <c r="P7" s="122"/>
      <c r="Q7" s="85" t="s">
        <v>163</v>
      </c>
      <c r="R7" s="122"/>
      <c r="S7" s="85" t="s">
        <v>163</v>
      </c>
      <c r="T7" s="122"/>
      <c r="V7" s="703">
        <v>2</v>
      </c>
    </row>
    <row r="8" spans="1:22" ht="23.25" customHeight="1" thickBot="1">
      <c r="A8" s="193">
        <v>3</v>
      </c>
      <c r="B8" s="193" t="s">
        <v>380</v>
      </c>
      <c r="N8" s="157" t="s">
        <v>373</v>
      </c>
      <c r="O8" s="90" t="s">
        <v>122</v>
      </c>
      <c r="P8" s="162" t="s">
        <v>391</v>
      </c>
      <c r="Q8" s="161" t="s">
        <v>177</v>
      </c>
      <c r="R8" s="119" t="s">
        <v>386</v>
      </c>
      <c r="S8" s="161" t="s">
        <v>71</v>
      </c>
      <c r="T8" s="119" t="s">
        <v>390</v>
      </c>
      <c r="U8" t="s">
        <v>374</v>
      </c>
      <c r="V8" s="704"/>
    </row>
    <row r="9" spans="15:21" ht="23.25" customHeight="1">
      <c r="O9" s="90"/>
      <c r="P9" s="158"/>
      <c r="Q9" s="159"/>
      <c r="R9" s="158"/>
      <c r="S9" s="159"/>
      <c r="T9" s="158"/>
      <c r="U9" s="160"/>
    </row>
    <row r="10" ht="23.25" customHeight="1"/>
    <row r="11" ht="89.25" customHeight="1"/>
    <row r="12" spans="4:22" ht="14.25" thickBot="1">
      <c r="D12" s="209" t="s">
        <v>383</v>
      </c>
      <c r="E12" s="228"/>
      <c r="F12" s="209" t="s">
        <v>381</v>
      </c>
      <c r="G12" s="163" t="s">
        <v>65</v>
      </c>
      <c r="H12" s="164" t="s">
        <v>133</v>
      </c>
      <c r="I12" s="164" t="s">
        <v>134</v>
      </c>
      <c r="J12" s="164" t="s">
        <v>135</v>
      </c>
      <c r="K12" s="164" t="s">
        <v>136</v>
      </c>
      <c r="L12" s="165" t="s">
        <v>66</v>
      </c>
      <c r="M12" s="165" t="s">
        <v>69</v>
      </c>
      <c r="N12" s="165" t="s">
        <v>67</v>
      </c>
      <c r="O12" s="165" t="s">
        <v>68</v>
      </c>
      <c r="P12" s="165" t="s">
        <v>73</v>
      </c>
      <c r="Q12" s="165" t="s">
        <v>70</v>
      </c>
      <c r="R12" s="165" t="s">
        <v>71</v>
      </c>
      <c r="S12" s="166" t="s">
        <v>72</v>
      </c>
      <c r="T12" s="166" t="s">
        <v>136</v>
      </c>
      <c r="U12" s="167" t="s">
        <v>164</v>
      </c>
      <c r="V12" s="166" t="s">
        <v>144</v>
      </c>
    </row>
    <row r="13" spans="1:22" ht="24" customHeight="1">
      <c r="A13" s="82">
        <v>1</v>
      </c>
      <c r="B13" s="82" t="s">
        <v>124</v>
      </c>
      <c r="C13" s="714" t="s">
        <v>375</v>
      </c>
      <c r="D13" s="225">
        <v>2</v>
      </c>
      <c r="E13" s="232" t="str">
        <f aca="true" t="shared" si="0" ref="E13:E57">VLOOKUP(D13,継続,2,FALSE)</f>
        <v>継続</v>
      </c>
      <c r="F13" s="225">
        <v>6</v>
      </c>
      <c r="G13" s="168">
        <v>101</v>
      </c>
      <c r="H13" s="77">
        <f aca="true" t="shared" si="1" ref="H13:H57">N13</f>
        <v>0</v>
      </c>
      <c r="I13" s="77" t="str">
        <f aca="true" t="shared" si="2" ref="I13:I57">VLOOKUP(L13,役員,2,FALSE)</f>
        <v>監督</v>
      </c>
      <c r="J13" s="77" t="e">
        <f aca="true" t="shared" si="3" ref="J13:J57">VLOOKUP(M13,性別,2,FALSE)</f>
        <v>#N/A</v>
      </c>
      <c r="K13" s="92" t="e">
        <f aca="true" t="shared" si="4" ref="K13:K57">VLOOKUP(T13,年号,2,FALSE)</f>
        <v>#N/A</v>
      </c>
      <c r="L13" s="96">
        <v>2</v>
      </c>
      <c r="M13" s="97"/>
      <c r="N13" s="94"/>
      <c r="O13" s="79"/>
      <c r="P13" s="79"/>
      <c r="Q13" s="79"/>
      <c r="R13" s="79"/>
      <c r="S13" s="101"/>
      <c r="T13" s="103"/>
      <c r="U13" s="104">
        <f>PHONETIC(N13)</f>
      </c>
      <c r="V13" s="97">
        <f>PHONETIC(O13)</f>
      </c>
    </row>
    <row r="14" spans="1:22" ht="24" customHeight="1">
      <c r="A14" s="82">
        <v>2</v>
      </c>
      <c r="B14" s="82" t="s">
        <v>125</v>
      </c>
      <c r="C14" s="714"/>
      <c r="D14" s="226">
        <v>2</v>
      </c>
      <c r="E14" s="233" t="str">
        <f t="shared" si="0"/>
        <v>継続</v>
      </c>
      <c r="F14" s="226">
        <v>6</v>
      </c>
      <c r="G14" s="169">
        <v>102</v>
      </c>
      <c r="H14" s="78">
        <f t="shared" si="1"/>
        <v>0</v>
      </c>
      <c r="I14" s="78" t="e">
        <f t="shared" si="2"/>
        <v>#N/A</v>
      </c>
      <c r="J14" s="78" t="e">
        <f t="shared" si="3"/>
        <v>#N/A</v>
      </c>
      <c r="K14" s="93" t="e">
        <f t="shared" si="4"/>
        <v>#N/A</v>
      </c>
      <c r="L14" s="98"/>
      <c r="M14" s="99"/>
      <c r="N14" s="95"/>
      <c r="O14" s="80"/>
      <c r="P14" s="80"/>
      <c r="Q14" s="80"/>
      <c r="R14" s="80"/>
      <c r="S14" s="102"/>
      <c r="T14" s="105"/>
      <c r="U14" s="81">
        <f aca="true" t="shared" si="5" ref="U14:U57">PHONETIC(N14)</f>
      </c>
      <c r="V14" s="99">
        <f aca="true" t="shared" si="6" ref="V14:V57">PHONETIC(O14)</f>
      </c>
    </row>
    <row r="15" spans="1:22" ht="24" customHeight="1">
      <c r="A15" s="82">
        <v>3</v>
      </c>
      <c r="B15" s="82" t="s">
        <v>126</v>
      </c>
      <c r="C15" s="714"/>
      <c r="D15" s="226">
        <v>2</v>
      </c>
      <c r="E15" s="233" t="str">
        <f t="shared" si="0"/>
        <v>継続</v>
      </c>
      <c r="F15" s="226">
        <v>6</v>
      </c>
      <c r="G15" s="169">
        <v>103</v>
      </c>
      <c r="H15" s="78">
        <f t="shared" si="1"/>
        <v>0</v>
      </c>
      <c r="I15" s="78" t="e">
        <f t="shared" si="2"/>
        <v>#N/A</v>
      </c>
      <c r="J15" s="78" t="e">
        <f t="shared" si="3"/>
        <v>#N/A</v>
      </c>
      <c r="K15" s="93" t="e">
        <f t="shared" si="4"/>
        <v>#N/A</v>
      </c>
      <c r="L15" s="98"/>
      <c r="M15" s="99"/>
      <c r="N15" s="95"/>
      <c r="O15" s="80"/>
      <c r="P15" s="80"/>
      <c r="Q15" s="80"/>
      <c r="R15" s="80"/>
      <c r="S15" s="102"/>
      <c r="T15" s="105"/>
      <c r="U15" s="81">
        <f t="shared" si="5"/>
      </c>
      <c r="V15" s="99">
        <f t="shared" si="6"/>
      </c>
    </row>
    <row r="16" spans="1:22" ht="24" customHeight="1">
      <c r="A16" s="82">
        <v>4</v>
      </c>
      <c r="B16" s="82" t="s">
        <v>165</v>
      </c>
      <c r="C16" s="714"/>
      <c r="D16" s="226">
        <v>2</v>
      </c>
      <c r="E16" s="233" t="str">
        <f t="shared" si="0"/>
        <v>継続</v>
      </c>
      <c r="F16" s="226">
        <v>6</v>
      </c>
      <c r="G16" s="169">
        <v>104</v>
      </c>
      <c r="H16" s="78">
        <f t="shared" si="1"/>
        <v>0</v>
      </c>
      <c r="I16" s="78" t="e">
        <f t="shared" si="2"/>
        <v>#N/A</v>
      </c>
      <c r="J16" s="78" t="e">
        <f t="shared" si="3"/>
        <v>#N/A</v>
      </c>
      <c r="K16" s="93" t="e">
        <f t="shared" si="4"/>
        <v>#N/A</v>
      </c>
      <c r="L16" s="98"/>
      <c r="M16" s="99"/>
      <c r="N16" s="95"/>
      <c r="O16" s="80"/>
      <c r="P16" s="80"/>
      <c r="Q16" s="80"/>
      <c r="R16" s="80"/>
      <c r="S16" s="102"/>
      <c r="T16" s="105"/>
      <c r="U16" s="81">
        <f t="shared" si="5"/>
      </c>
      <c r="V16" s="99">
        <f t="shared" si="6"/>
      </c>
    </row>
    <row r="17" spans="1:22" ht="24" customHeight="1" thickBot="1">
      <c r="A17" s="82">
        <v>5</v>
      </c>
      <c r="B17" s="82" t="s">
        <v>128</v>
      </c>
      <c r="C17" s="715"/>
      <c r="D17" s="227">
        <v>2</v>
      </c>
      <c r="E17" s="234" t="str">
        <f t="shared" si="0"/>
        <v>継続</v>
      </c>
      <c r="F17" s="227">
        <v>6</v>
      </c>
      <c r="G17" s="196">
        <v>105</v>
      </c>
      <c r="H17" s="182">
        <f t="shared" si="1"/>
        <v>0</v>
      </c>
      <c r="I17" s="182" t="e">
        <f t="shared" si="2"/>
        <v>#N/A</v>
      </c>
      <c r="J17" s="182" t="e">
        <f t="shared" si="3"/>
        <v>#N/A</v>
      </c>
      <c r="K17" s="183" t="e">
        <f t="shared" si="4"/>
        <v>#N/A</v>
      </c>
      <c r="L17" s="184"/>
      <c r="M17" s="185"/>
      <c r="N17" s="186"/>
      <c r="O17" s="187"/>
      <c r="P17" s="187"/>
      <c r="Q17" s="187"/>
      <c r="R17" s="187"/>
      <c r="S17" s="188"/>
      <c r="T17" s="189"/>
      <c r="U17" s="190">
        <f t="shared" si="5"/>
      </c>
      <c r="V17" s="185">
        <f t="shared" si="6"/>
      </c>
    </row>
    <row r="18" spans="1:22" ht="24" customHeight="1" thickTop="1">
      <c r="A18" s="82">
        <v>6</v>
      </c>
      <c r="B18" s="82"/>
      <c r="C18" s="713" t="s">
        <v>128</v>
      </c>
      <c r="D18" s="225">
        <v>2</v>
      </c>
      <c r="E18" s="235" t="str">
        <f t="shared" si="0"/>
        <v>継続</v>
      </c>
      <c r="F18" s="229">
        <v>3</v>
      </c>
      <c r="G18" s="168">
        <v>1</v>
      </c>
      <c r="H18" s="77">
        <f t="shared" si="1"/>
        <v>0</v>
      </c>
      <c r="I18" s="77" t="str">
        <f t="shared" si="2"/>
        <v>選手</v>
      </c>
      <c r="J18" s="77" t="str">
        <f t="shared" si="3"/>
        <v>女</v>
      </c>
      <c r="K18" s="92" t="str">
        <f t="shared" si="4"/>
        <v>平成</v>
      </c>
      <c r="L18" s="213">
        <v>5</v>
      </c>
      <c r="M18" s="214">
        <v>2</v>
      </c>
      <c r="N18" s="94"/>
      <c r="O18" s="79"/>
      <c r="P18" s="79"/>
      <c r="Q18" s="79"/>
      <c r="R18" s="79"/>
      <c r="S18" s="101"/>
      <c r="T18" s="179">
        <v>1</v>
      </c>
      <c r="U18" s="180">
        <f t="shared" si="5"/>
      </c>
      <c r="V18" s="178">
        <f t="shared" si="6"/>
      </c>
    </row>
    <row r="19" spans="1:22" ht="24" customHeight="1">
      <c r="A19" s="82">
        <v>7</v>
      </c>
      <c r="B19" s="82"/>
      <c r="C19" s="713"/>
      <c r="D19" s="226">
        <v>2</v>
      </c>
      <c r="E19" s="233" t="str">
        <f t="shared" si="0"/>
        <v>継続</v>
      </c>
      <c r="F19" s="230">
        <v>3</v>
      </c>
      <c r="G19" s="169">
        <v>2</v>
      </c>
      <c r="H19" s="78">
        <f t="shared" si="1"/>
        <v>0</v>
      </c>
      <c r="I19" s="78" t="str">
        <f t="shared" si="2"/>
        <v>選手</v>
      </c>
      <c r="J19" s="78" t="str">
        <f t="shared" si="3"/>
        <v>女</v>
      </c>
      <c r="K19" s="93" t="str">
        <f t="shared" si="4"/>
        <v>平成</v>
      </c>
      <c r="L19" s="215">
        <v>5</v>
      </c>
      <c r="M19" s="216">
        <v>2</v>
      </c>
      <c r="N19" s="95"/>
      <c r="O19" s="80"/>
      <c r="P19" s="80"/>
      <c r="Q19" s="80"/>
      <c r="R19" s="80"/>
      <c r="S19" s="102"/>
      <c r="T19" s="105">
        <v>1</v>
      </c>
      <c r="U19" s="81">
        <f t="shared" si="5"/>
      </c>
      <c r="V19" s="99">
        <f t="shared" si="6"/>
      </c>
    </row>
    <row r="20" spans="1:22" ht="24" customHeight="1">
      <c r="A20" s="82">
        <v>8</v>
      </c>
      <c r="B20" s="82"/>
      <c r="C20" s="713"/>
      <c r="D20" s="226">
        <v>2</v>
      </c>
      <c r="E20" s="233" t="str">
        <f t="shared" si="0"/>
        <v>継続</v>
      </c>
      <c r="F20" s="230">
        <v>3</v>
      </c>
      <c r="G20" s="169">
        <v>3</v>
      </c>
      <c r="H20" s="78">
        <f t="shared" si="1"/>
        <v>0</v>
      </c>
      <c r="I20" s="78" t="str">
        <f t="shared" si="2"/>
        <v>選手</v>
      </c>
      <c r="J20" s="78" t="str">
        <f t="shared" si="3"/>
        <v>女</v>
      </c>
      <c r="K20" s="93" t="str">
        <f t="shared" si="4"/>
        <v>平成</v>
      </c>
      <c r="L20" s="215">
        <v>5</v>
      </c>
      <c r="M20" s="216">
        <v>2</v>
      </c>
      <c r="N20" s="95"/>
      <c r="O20" s="80"/>
      <c r="P20" s="80"/>
      <c r="Q20" s="80"/>
      <c r="R20" s="80"/>
      <c r="S20" s="102"/>
      <c r="T20" s="105">
        <v>1</v>
      </c>
      <c r="U20" s="81">
        <f t="shared" si="5"/>
      </c>
      <c r="V20" s="99">
        <f t="shared" si="6"/>
      </c>
    </row>
    <row r="21" spans="1:22" ht="24" customHeight="1">
      <c r="A21" s="82"/>
      <c r="B21" s="82"/>
      <c r="C21" s="713"/>
      <c r="D21" s="226">
        <v>2</v>
      </c>
      <c r="E21" s="233" t="str">
        <f t="shared" si="0"/>
        <v>継続</v>
      </c>
      <c r="F21" s="230">
        <v>3</v>
      </c>
      <c r="G21" s="169">
        <v>4</v>
      </c>
      <c r="H21" s="78">
        <f t="shared" si="1"/>
        <v>0</v>
      </c>
      <c r="I21" s="78" t="str">
        <f t="shared" si="2"/>
        <v>選手</v>
      </c>
      <c r="J21" s="78" t="str">
        <f t="shared" si="3"/>
        <v>女</v>
      </c>
      <c r="K21" s="93" t="str">
        <f t="shared" si="4"/>
        <v>平成</v>
      </c>
      <c r="L21" s="215">
        <v>5</v>
      </c>
      <c r="M21" s="216">
        <v>2</v>
      </c>
      <c r="N21" s="95"/>
      <c r="O21" s="80"/>
      <c r="P21" s="80"/>
      <c r="Q21" s="80"/>
      <c r="R21" s="80"/>
      <c r="S21" s="102"/>
      <c r="T21" s="105">
        <v>1</v>
      </c>
      <c r="U21" s="81">
        <f t="shared" si="5"/>
      </c>
      <c r="V21" s="99">
        <f t="shared" si="6"/>
      </c>
    </row>
    <row r="22" spans="1:22" ht="24" customHeight="1">
      <c r="A22" s="82"/>
      <c r="B22" s="82"/>
      <c r="C22" s="713"/>
      <c r="D22" s="226">
        <v>2</v>
      </c>
      <c r="E22" s="233" t="str">
        <f t="shared" si="0"/>
        <v>継続</v>
      </c>
      <c r="F22" s="230">
        <v>3</v>
      </c>
      <c r="G22" s="169">
        <v>5</v>
      </c>
      <c r="H22" s="78">
        <f t="shared" si="1"/>
        <v>0</v>
      </c>
      <c r="I22" s="78" t="str">
        <f t="shared" si="2"/>
        <v>選手</v>
      </c>
      <c r="J22" s="78" t="str">
        <f t="shared" si="3"/>
        <v>女</v>
      </c>
      <c r="K22" s="93" t="str">
        <f t="shared" si="4"/>
        <v>平成</v>
      </c>
      <c r="L22" s="215">
        <v>5</v>
      </c>
      <c r="M22" s="216">
        <v>2</v>
      </c>
      <c r="N22" s="95"/>
      <c r="O22" s="80"/>
      <c r="P22" s="80"/>
      <c r="Q22" s="80"/>
      <c r="R22" s="80"/>
      <c r="S22" s="102"/>
      <c r="T22" s="105">
        <v>1</v>
      </c>
      <c r="U22" s="81">
        <f t="shared" si="5"/>
      </c>
      <c r="V22" s="99">
        <f t="shared" si="6"/>
      </c>
    </row>
    <row r="23" spans="1:22" ht="24" customHeight="1">
      <c r="A23" s="82">
        <v>1</v>
      </c>
      <c r="B23" s="82" t="s">
        <v>129</v>
      </c>
      <c r="C23" s="713"/>
      <c r="D23" s="226"/>
      <c r="E23" s="233" t="e">
        <f t="shared" si="0"/>
        <v>#N/A</v>
      </c>
      <c r="F23" s="230">
        <v>3</v>
      </c>
      <c r="G23" s="169">
        <v>6</v>
      </c>
      <c r="H23" s="78">
        <f t="shared" si="1"/>
        <v>0</v>
      </c>
      <c r="I23" s="78" t="str">
        <f t="shared" si="2"/>
        <v>選手</v>
      </c>
      <c r="J23" s="78" t="str">
        <f t="shared" si="3"/>
        <v>女</v>
      </c>
      <c r="K23" s="93" t="str">
        <f t="shared" si="4"/>
        <v>平成</v>
      </c>
      <c r="L23" s="215">
        <v>5</v>
      </c>
      <c r="M23" s="216">
        <v>2</v>
      </c>
      <c r="N23" s="95"/>
      <c r="O23" s="80"/>
      <c r="P23" s="80"/>
      <c r="Q23" s="80"/>
      <c r="R23" s="80"/>
      <c r="S23" s="102"/>
      <c r="T23" s="105">
        <v>1</v>
      </c>
      <c r="U23" s="81"/>
      <c r="V23" s="99">
        <f t="shared" si="6"/>
      </c>
    </row>
    <row r="24" spans="1:22" ht="24" customHeight="1">
      <c r="A24" s="82">
        <v>2</v>
      </c>
      <c r="B24" s="82" t="s">
        <v>130</v>
      </c>
      <c r="C24" s="713"/>
      <c r="D24" s="226"/>
      <c r="E24" s="233" t="e">
        <f t="shared" si="0"/>
        <v>#N/A</v>
      </c>
      <c r="F24" s="230">
        <v>3</v>
      </c>
      <c r="G24" s="169">
        <v>7</v>
      </c>
      <c r="H24" s="78">
        <f t="shared" si="1"/>
        <v>0</v>
      </c>
      <c r="I24" s="78" t="str">
        <f t="shared" si="2"/>
        <v>選手</v>
      </c>
      <c r="J24" s="78" t="str">
        <f t="shared" si="3"/>
        <v>女</v>
      </c>
      <c r="K24" s="93" t="str">
        <f t="shared" si="4"/>
        <v>平成</v>
      </c>
      <c r="L24" s="215">
        <v>5</v>
      </c>
      <c r="M24" s="216">
        <v>2</v>
      </c>
      <c r="N24" s="95"/>
      <c r="O24" s="80"/>
      <c r="P24" s="80"/>
      <c r="Q24" s="80"/>
      <c r="R24" s="80"/>
      <c r="S24" s="102"/>
      <c r="T24" s="105">
        <v>1</v>
      </c>
      <c r="U24" s="81">
        <f t="shared" si="5"/>
      </c>
      <c r="V24" s="99">
        <f t="shared" si="6"/>
      </c>
    </row>
    <row r="25" spans="1:22" ht="24" customHeight="1">
      <c r="A25" s="82"/>
      <c r="B25" s="82"/>
      <c r="C25" s="713"/>
      <c r="D25" s="226"/>
      <c r="E25" s="233" t="e">
        <f t="shared" si="0"/>
        <v>#N/A</v>
      </c>
      <c r="F25" s="230">
        <v>3</v>
      </c>
      <c r="G25" s="169">
        <v>8</v>
      </c>
      <c r="H25" s="78">
        <f t="shared" si="1"/>
        <v>0</v>
      </c>
      <c r="I25" s="78" t="str">
        <f t="shared" si="2"/>
        <v>選手</v>
      </c>
      <c r="J25" s="78" t="str">
        <f t="shared" si="3"/>
        <v>女</v>
      </c>
      <c r="K25" s="93" t="str">
        <f t="shared" si="4"/>
        <v>平成</v>
      </c>
      <c r="L25" s="215">
        <v>5</v>
      </c>
      <c r="M25" s="216">
        <v>2</v>
      </c>
      <c r="N25" s="95"/>
      <c r="O25" s="80"/>
      <c r="P25" s="80"/>
      <c r="Q25" s="80"/>
      <c r="R25" s="80"/>
      <c r="S25" s="102"/>
      <c r="T25" s="105">
        <v>1</v>
      </c>
      <c r="U25" s="81">
        <f t="shared" si="5"/>
      </c>
      <c r="V25" s="99">
        <f t="shared" si="6"/>
      </c>
    </row>
    <row r="26" spans="1:22" ht="24" customHeight="1">
      <c r="A26" s="82"/>
      <c r="B26" s="82"/>
      <c r="C26" s="713"/>
      <c r="D26" s="226"/>
      <c r="E26" s="233" t="e">
        <f t="shared" si="0"/>
        <v>#N/A</v>
      </c>
      <c r="F26" s="230">
        <v>3</v>
      </c>
      <c r="G26" s="169">
        <v>9</v>
      </c>
      <c r="H26" s="78">
        <f t="shared" si="1"/>
        <v>0</v>
      </c>
      <c r="I26" s="78" t="str">
        <f t="shared" si="2"/>
        <v>選手</v>
      </c>
      <c r="J26" s="78" t="str">
        <f t="shared" si="3"/>
        <v>女</v>
      </c>
      <c r="K26" s="93" t="str">
        <f t="shared" si="4"/>
        <v>平成</v>
      </c>
      <c r="L26" s="215">
        <v>5</v>
      </c>
      <c r="M26" s="216">
        <v>2</v>
      </c>
      <c r="N26" s="95"/>
      <c r="O26" s="80"/>
      <c r="P26" s="80"/>
      <c r="Q26" s="80"/>
      <c r="R26" s="80"/>
      <c r="S26" s="102"/>
      <c r="T26" s="105">
        <v>1</v>
      </c>
      <c r="U26" s="81">
        <f t="shared" si="5"/>
      </c>
      <c r="V26" s="99">
        <f t="shared" si="6"/>
      </c>
    </row>
    <row r="27" spans="1:22" ht="24" customHeight="1">
      <c r="A27" s="82">
        <v>1</v>
      </c>
      <c r="B27" s="82" t="s">
        <v>122</v>
      </c>
      <c r="C27" s="713"/>
      <c r="D27" s="226"/>
      <c r="E27" s="233" t="e">
        <f t="shared" si="0"/>
        <v>#N/A</v>
      </c>
      <c r="F27" s="230">
        <v>3</v>
      </c>
      <c r="G27" s="169">
        <v>10</v>
      </c>
      <c r="H27" s="78">
        <f t="shared" si="1"/>
        <v>0</v>
      </c>
      <c r="I27" s="78" t="str">
        <f t="shared" si="2"/>
        <v>選手</v>
      </c>
      <c r="J27" s="78" t="str">
        <f t="shared" si="3"/>
        <v>女</v>
      </c>
      <c r="K27" s="93" t="str">
        <f t="shared" si="4"/>
        <v>平成</v>
      </c>
      <c r="L27" s="215">
        <v>5</v>
      </c>
      <c r="M27" s="216">
        <v>2</v>
      </c>
      <c r="N27" s="95"/>
      <c r="O27" s="80"/>
      <c r="P27" s="80"/>
      <c r="Q27" s="80"/>
      <c r="R27" s="80"/>
      <c r="S27" s="102"/>
      <c r="T27" s="105">
        <v>1</v>
      </c>
      <c r="U27" s="81">
        <f t="shared" si="5"/>
      </c>
      <c r="V27" s="99">
        <f t="shared" si="6"/>
      </c>
    </row>
    <row r="28" spans="1:22" ht="24" customHeight="1">
      <c r="A28" s="82">
        <v>2</v>
      </c>
      <c r="B28" s="82" t="s">
        <v>121</v>
      </c>
      <c r="C28" s="713"/>
      <c r="D28" s="226"/>
      <c r="E28" s="233" t="e">
        <f t="shared" si="0"/>
        <v>#N/A</v>
      </c>
      <c r="F28" s="230">
        <v>3</v>
      </c>
      <c r="G28" s="169">
        <v>11</v>
      </c>
      <c r="H28" s="78">
        <f t="shared" si="1"/>
        <v>0</v>
      </c>
      <c r="I28" s="78" t="str">
        <f t="shared" si="2"/>
        <v>選手</v>
      </c>
      <c r="J28" s="78" t="str">
        <f t="shared" si="3"/>
        <v>女</v>
      </c>
      <c r="K28" s="93" t="str">
        <f t="shared" si="4"/>
        <v>平成</v>
      </c>
      <c r="L28" s="215">
        <v>5</v>
      </c>
      <c r="M28" s="216">
        <v>2</v>
      </c>
      <c r="N28" s="95"/>
      <c r="O28" s="80"/>
      <c r="P28" s="80"/>
      <c r="Q28" s="80"/>
      <c r="R28" s="80"/>
      <c r="S28" s="102"/>
      <c r="T28" s="105">
        <v>1</v>
      </c>
      <c r="U28" s="81">
        <f t="shared" si="5"/>
      </c>
      <c r="V28" s="99">
        <f t="shared" si="6"/>
      </c>
    </row>
    <row r="29" spans="1:22" ht="24" customHeight="1">
      <c r="A29" s="82">
        <v>3</v>
      </c>
      <c r="B29" s="82" t="s">
        <v>123</v>
      </c>
      <c r="C29" s="713"/>
      <c r="D29" s="226"/>
      <c r="E29" s="233" t="e">
        <f t="shared" si="0"/>
        <v>#N/A</v>
      </c>
      <c r="F29" s="230">
        <v>3</v>
      </c>
      <c r="G29" s="169">
        <v>12</v>
      </c>
      <c r="H29" s="78">
        <f t="shared" si="1"/>
        <v>0</v>
      </c>
      <c r="I29" s="78" t="str">
        <f t="shared" si="2"/>
        <v>選手</v>
      </c>
      <c r="J29" s="78" t="str">
        <f t="shared" si="3"/>
        <v>女</v>
      </c>
      <c r="K29" s="93" t="str">
        <f t="shared" si="4"/>
        <v>平成</v>
      </c>
      <c r="L29" s="215">
        <v>5</v>
      </c>
      <c r="M29" s="216">
        <v>2</v>
      </c>
      <c r="N29" s="95"/>
      <c r="O29" s="80"/>
      <c r="P29" s="80"/>
      <c r="Q29" s="80"/>
      <c r="R29" s="80"/>
      <c r="S29" s="102"/>
      <c r="T29" s="105">
        <v>1</v>
      </c>
      <c r="U29" s="81">
        <f t="shared" si="5"/>
      </c>
      <c r="V29" s="99">
        <f t="shared" si="6"/>
      </c>
    </row>
    <row r="30" spans="1:22" ht="24" customHeight="1">
      <c r="A30" s="82">
        <v>4</v>
      </c>
      <c r="B30" s="82" t="s">
        <v>131</v>
      </c>
      <c r="C30" s="713"/>
      <c r="D30" s="226"/>
      <c r="E30" s="233" t="e">
        <f t="shared" si="0"/>
        <v>#N/A</v>
      </c>
      <c r="F30" s="230">
        <v>3</v>
      </c>
      <c r="G30" s="169">
        <v>13</v>
      </c>
      <c r="H30" s="78">
        <f t="shared" si="1"/>
        <v>0</v>
      </c>
      <c r="I30" s="78" t="str">
        <f t="shared" si="2"/>
        <v>選手</v>
      </c>
      <c r="J30" s="78" t="str">
        <f t="shared" si="3"/>
        <v>女</v>
      </c>
      <c r="K30" s="93" t="str">
        <f t="shared" si="4"/>
        <v>平成</v>
      </c>
      <c r="L30" s="215">
        <v>5</v>
      </c>
      <c r="M30" s="216">
        <v>2</v>
      </c>
      <c r="N30" s="95"/>
      <c r="O30" s="80"/>
      <c r="P30" s="80"/>
      <c r="Q30" s="80"/>
      <c r="R30" s="80"/>
      <c r="S30" s="102"/>
      <c r="T30" s="105">
        <v>1</v>
      </c>
      <c r="U30" s="81">
        <f t="shared" si="5"/>
      </c>
      <c r="V30" s="99">
        <f t="shared" si="6"/>
      </c>
    </row>
    <row r="31" spans="1:22" ht="24" customHeight="1">
      <c r="A31" s="82">
        <v>5</v>
      </c>
      <c r="B31" s="82" t="s">
        <v>132</v>
      </c>
      <c r="C31" s="713"/>
      <c r="D31" s="226"/>
      <c r="E31" s="233" t="e">
        <f t="shared" si="0"/>
        <v>#N/A</v>
      </c>
      <c r="F31" s="230">
        <v>3</v>
      </c>
      <c r="G31" s="169">
        <v>14</v>
      </c>
      <c r="H31" s="78">
        <f t="shared" si="1"/>
        <v>0</v>
      </c>
      <c r="I31" s="78" t="str">
        <f t="shared" si="2"/>
        <v>選手</v>
      </c>
      <c r="J31" s="78" t="str">
        <f t="shared" si="3"/>
        <v>女</v>
      </c>
      <c r="K31" s="93" t="str">
        <f t="shared" si="4"/>
        <v>平成</v>
      </c>
      <c r="L31" s="215">
        <v>5</v>
      </c>
      <c r="M31" s="216">
        <v>2</v>
      </c>
      <c r="N31" s="95"/>
      <c r="O31" s="80"/>
      <c r="P31" s="80"/>
      <c r="Q31" s="80"/>
      <c r="R31" s="80"/>
      <c r="S31" s="102"/>
      <c r="T31" s="105">
        <v>1</v>
      </c>
      <c r="U31" s="81">
        <f t="shared" si="5"/>
      </c>
      <c r="V31" s="99">
        <f t="shared" si="6"/>
      </c>
    </row>
    <row r="32" spans="1:22" ht="24" customHeight="1">
      <c r="A32" s="82">
        <v>6</v>
      </c>
      <c r="B32" s="82"/>
      <c r="C32" s="713"/>
      <c r="D32" s="226"/>
      <c r="E32" s="233" t="e">
        <f t="shared" si="0"/>
        <v>#N/A</v>
      </c>
      <c r="F32" s="230">
        <v>3</v>
      </c>
      <c r="G32" s="169">
        <v>15</v>
      </c>
      <c r="H32" s="78">
        <f t="shared" si="1"/>
        <v>0</v>
      </c>
      <c r="I32" s="78" t="str">
        <f t="shared" si="2"/>
        <v>選手</v>
      </c>
      <c r="J32" s="78" t="str">
        <f t="shared" si="3"/>
        <v>女</v>
      </c>
      <c r="K32" s="93" t="str">
        <f t="shared" si="4"/>
        <v>平成</v>
      </c>
      <c r="L32" s="215">
        <v>5</v>
      </c>
      <c r="M32" s="216">
        <v>2</v>
      </c>
      <c r="N32" s="95"/>
      <c r="O32" s="80"/>
      <c r="P32" s="80"/>
      <c r="Q32" s="80"/>
      <c r="R32" s="80"/>
      <c r="S32" s="102"/>
      <c r="T32" s="105">
        <v>1</v>
      </c>
      <c r="U32" s="81">
        <f t="shared" si="5"/>
      </c>
      <c r="V32" s="99">
        <f t="shared" si="6"/>
      </c>
    </row>
    <row r="33" spans="1:22" ht="24" customHeight="1">
      <c r="A33" s="82">
        <v>7</v>
      </c>
      <c r="B33" s="82"/>
      <c r="C33" s="713"/>
      <c r="D33" s="226"/>
      <c r="E33" s="233" t="e">
        <f t="shared" si="0"/>
        <v>#N/A</v>
      </c>
      <c r="F33" s="230">
        <v>3</v>
      </c>
      <c r="G33" s="169">
        <v>16</v>
      </c>
      <c r="H33" s="78">
        <f t="shared" si="1"/>
        <v>0</v>
      </c>
      <c r="I33" s="78" t="str">
        <f t="shared" si="2"/>
        <v>選手</v>
      </c>
      <c r="J33" s="78" t="str">
        <f t="shared" si="3"/>
        <v>女</v>
      </c>
      <c r="K33" s="93" t="str">
        <f t="shared" si="4"/>
        <v>平成</v>
      </c>
      <c r="L33" s="215">
        <v>5</v>
      </c>
      <c r="M33" s="216">
        <v>2</v>
      </c>
      <c r="N33" s="95"/>
      <c r="O33" s="80"/>
      <c r="P33" s="80"/>
      <c r="Q33" s="80"/>
      <c r="R33" s="80"/>
      <c r="S33" s="102"/>
      <c r="T33" s="105">
        <v>1</v>
      </c>
      <c r="U33" s="81">
        <f t="shared" si="5"/>
      </c>
      <c r="V33" s="99">
        <f t="shared" si="6"/>
      </c>
    </row>
    <row r="34" spans="1:22" ht="24" customHeight="1">
      <c r="A34" s="82">
        <v>8</v>
      </c>
      <c r="B34" s="82"/>
      <c r="C34" s="713"/>
      <c r="D34" s="226"/>
      <c r="E34" s="233" t="e">
        <f t="shared" si="0"/>
        <v>#N/A</v>
      </c>
      <c r="F34" s="230">
        <v>3</v>
      </c>
      <c r="G34" s="169">
        <v>17</v>
      </c>
      <c r="H34" s="78">
        <f t="shared" si="1"/>
        <v>0</v>
      </c>
      <c r="I34" s="78" t="str">
        <f t="shared" si="2"/>
        <v>選手</v>
      </c>
      <c r="J34" s="78" t="str">
        <f t="shared" si="3"/>
        <v>女</v>
      </c>
      <c r="K34" s="93" t="str">
        <f t="shared" si="4"/>
        <v>平成</v>
      </c>
      <c r="L34" s="215">
        <v>5</v>
      </c>
      <c r="M34" s="216">
        <v>2</v>
      </c>
      <c r="N34" s="95"/>
      <c r="O34" s="80"/>
      <c r="P34" s="80"/>
      <c r="Q34" s="80"/>
      <c r="R34" s="80"/>
      <c r="S34" s="102"/>
      <c r="T34" s="105">
        <v>1</v>
      </c>
      <c r="U34" s="81">
        <f t="shared" si="5"/>
      </c>
      <c r="V34" s="99">
        <f t="shared" si="6"/>
      </c>
    </row>
    <row r="35" spans="1:22" ht="24" customHeight="1">
      <c r="A35" s="82">
        <v>9</v>
      </c>
      <c r="B35" s="82"/>
      <c r="C35" s="713"/>
      <c r="D35" s="226"/>
      <c r="E35" s="233" t="e">
        <f t="shared" si="0"/>
        <v>#N/A</v>
      </c>
      <c r="F35" s="230">
        <v>3</v>
      </c>
      <c r="G35" s="169">
        <v>18</v>
      </c>
      <c r="H35" s="78">
        <f t="shared" si="1"/>
        <v>0</v>
      </c>
      <c r="I35" s="78" t="str">
        <f t="shared" si="2"/>
        <v>選手</v>
      </c>
      <c r="J35" s="78" t="str">
        <f t="shared" si="3"/>
        <v>女</v>
      </c>
      <c r="K35" s="93" t="str">
        <f t="shared" si="4"/>
        <v>平成</v>
      </c>
      <c r="L35" s="215">
        <v>5</v>
      </c>
      <c r="M35" s="216">
        <v>2</v>
      </c>
      <c r="N35" s="95"/>
      <c r="O35" s="80"/>
      <c r="P35" s="80"/>
      <c r="Q35" s="80"/>
      <c r="R35" s="80"/>
      <c r="S35" s="102"/>
      <c r="T35" s="105">
        <v>1</v>
      </c>
      <c r="U35" s="81">
        <f t="shared" si="5"/>
      </c>
      <c r="V35" s="99">
        <f t="shared" si="6"/>
      </c>
    </row>
    <row r="36" spans="1:22" ht="24" customHeight="1">
      <c r="A36" s="82"/>
      <c r="B36" s="82"/>
      <c r="C36" s="713"/>
      <c r="D36" s="226"/>
      <c r="E36" s="233" t="e">
        <f t="shared" si="0"/>
        <v>#N/A</v>
      </c>
      <c r="F36" s="230">
        <v>3</v>
      </c>
      <c r="G36" s="169">
        <v>19</v>
      </c>
      <c r="H36" s="78">
        <f t="shared" si="1"/>
        <v>0</v>
      </c>
      <c r="I36" s="78" t="str">
        <f t="shared" si="2"/>
        <v>選手</v>
      </c>
      <c r="J36" s="78" t="str">
        <f t="shared" si="3"/>
        <v>女</v>
      </c>
      <c r="K36" s="93" t="str">
        <f t="shared" si="4"/>
        <v>平成</v>
      </c>
      <c r="L36" s="215">
        <v>5</v>
      </c>
      <c r="M36" s="216">
        <v>2</v>
      </c>
      <c r="N36" s="95"/>
      <c r="O36" s="80"/>
      <c r="P36" s="80"/>
      <c r="Q36" s="80"/>
      <c r="R36" s="80"/>
      <c r="S36" s="102"/>
      <c r="T36" s="105">
        <v>1</v>
      </c>
      <c r="U36" s="81">
        <f t="shared" si="5"/>
      </c>
      <c r="V36" s="99">
        <f t="shared" si="6"/>
      </c>
    </row>
    <row r="37" spans="1:22" ht="24" customHeight="1">
      <c r="A37" s="82"/>
      <c r="B37" s="82"/>
      <c r="C37" s="713"/>
      <c r="D37" s="226"/>
      <c r="E37" s="233" t="e">
        <f t="shared" si="0"/>
        <v>#N/A</v>
      </c>
      <c r="F37" s="230">
        <v>3</v>
      </c>
      <c r="G37" s="169">
        <v>20</v>
      </c>
      <c r="H37" s="78">
        <f t="shared" si="1"/>
        <v>0</v>
      </c>
      <c r="I37" s="78" t="str">
        <f t="shared" si="2"/>
        <v>選手</v>
      </c>
      <c r="J37" s="78" t="str">
        <f t="shared" si="3"/>
        <v>女</v>
      </c>
      <c r="K37" s="93" t="str">
        <f t="shared" si="4"/>
        <v>平成</v>
      </c>
      <c r="L37" s="215">
        <v>5</v>
      </c>
      <c r="M37" s="216">
        <v>2</v>
      </c>
      <c r="N37" s="95"/>
      <c r="O37" s="80"/>
      <c r="P37" s="80"/>
      <c r="Q37" s="80"/>
      <c r="R37" s="80"/>
      <c r="S37" s="102"/>
      <c r="T37" s="105">
        <v>1</v>
      </c>
      <c r="U37" s="81">
        <f t="shared" si="5"/>
      </c>
      <c r="V37" s="99">
        <f t="shared" si="6"/>
      </c>
    </row>
    <row r="38" spans="1:22" ht="24" customHeight="1">
      <c r="A38" s="82"/>
      <c r="B38" s="82"/>
      <c r="C38" s="713"/>
      <c r="D38" s="226"/>
      <c r="E38" s="233" t="e">
        <f t="shared" si="0"/>
        <v>#N/A</v>
      </c>
      <c r="F38" s="230">
        <v>3</v>
      </c>
      <c r="G38" s="169">
        <v>21</v>
      </c>
      <c r="H38" s="78">
        <f t="shared" si="1"/>
        <v>0</v>
      </c>
      <c r="I38" s="78" t="str">
        <f t="shared" si="2"/>
        <v>選手</v>
      </c>
      <c r="J38" s="78" t="str">
        <f t="shared" si="3"/>
        <v>女</v>
      </c>
      <c r="K38" s="93" t="str">
        <f t="shared" si="4"/>
        <v>平成</v>
      </c>
      <c r="L38" s="215">
        <v>5</v>
      </c>
      <c r="M38" s="216">
        <v>2</v>
      </c>
      <c r="N38" s="95"/>
      <c r="O38" s="80"/>
      <c r="P38" s="80"/>
      <c r="Q38" s="80"/>
      <c r="R38" s="80"/>
      <c r="S38" s="102"/>
      <c r="T38" s="105">
        <v>1</v>
      </c>
      <c r="U38" s="81">
        <f t="shared" si="5"/>
      </c>
      <c r="V38" s="99">
        <f t="shared" si="6"/>
      </c>
    </row>
    <row r="39" spans="1:22" ht="24" customHeight="1">
      <c r="A39" s="82"/>
      <c r="B39" s="82"/>
      <c r="C39" s="713"/>
      <c r="D39" s="226"/>
      <c r="E39" s="233" t="e">
        <f t="shared" si="0"/>
        <v>#N/A</v>
      </c>
      <c r="F39" s="230">
        <v>3</v>
      </c>
      <c r="G39" s="169">
        <v>22</v>
      </c>
      <c r="H39" s="78">
        <f t="shared" si="1"/>
        <v>0</v>
      </c>
      <c r="I39" s="78" t="str">
        <f t="shared" si="2"/>
        <v>選手</v>
      </c>
      <c r="J39" s="78" t="str">
        <f t="shared" si="3"/>
        <v>女</v>
      </c>
      <c r="K39" s="93" t="str">
        <f t="shared" si="4"/>
        <v>平成</v>
      </c>
      <c r="L39" s="215">
        <v>5</v>
      </c>
      <c r="M39" s="216">
        <v>2</v>
      </c>
      <c r="N39" s="95"/>
      <c r="O39" s="80"/>
      <c r="P39" s="80"/>
      <c r="Q39" s="80"/>
      <c r="R39" s="80"/>
      <c r="S39" s="102"/>
      <c r="T39" s="105">
        <v>1</v>
      </c>
      <c r="U39" s="81">
        <f t="shared" si="5"/>
      </c>
      <c r="V39" s="99">
        <f t="shared" si="6"/>
      </c>
    </row>
    <row r="40" spans="1:22" ht="24" customHeight="1">
      <c r="A40" s="82"/>
      <c r="B40" s="82"/>
      <c r="C40" s="713"/>
      <c r="D40" s="226"/>
      <c r="E40" s="233" t="e">
        <f t="shared" si="0"/>
        <v>#N/A</v>
      </c>
      <c r="F40" s="230">
        <v>3</v>
      </c>
      <c r="G40" s="169">
        <v>23</v>
      </c>
      <c r="H40" s="78">
        <f t="shared" si="1"/>
        <v>0</v>
      </c>
      <c r="I40" s="78" t="str">
        <f t="shared" si="2"/>
        <v>選手</v>
      </c>
      <c r="J40" s="78" t="str">
        <f t="shared" si="3"/>
        <v>女</v>
      </c>
      <c r="K40" s="93" t="str">
        <f t="shared" si="4"/>
        <v>平成</v>
      </c>
      <c r="L40" s="215">
        <v>5</v>
      </c>
      <c r="M40" s="216">
        <v>2</v>
      </c>
      <c r="N40" s="95"/>
      <c r="O40" s="80"/>
      <c r="P40" s="80"/>
      <c r="Q40" s="80"/>
      <c r="R40" s="80"/>
      <c r="S40" s="102"/>
      <c r="T40" s="105">
        <v>1</v>
      </c>
      <c r="U40" s="81">
        <f t="shared" si="5"/>
      </c>
      <c r="V40" s="99">
        <f t="shared" si="6"/>
      </c>
    </row>
    <row r="41" spans="1:22" ht="24" customHeight="1">
      <c r="A41" s="82"/>
      <c r="B41" s="82"/>
      <c r="C41" s="713"/>
      <c r="D41" s="226"/>
      <c r="E41" s="233" t="e">
        <f t="shared" si="0"/>
        <v>#N/A</v>
      </c>
      <c r="F41" s="230">
        <v>3</v>
      </c>
      <c r="G41" s="169">
        <v>24</v>
      </c>
      <c r="H41" s="78">
        <f t="shared" si="1"/>
        <v>0</v>
      </c>
      <c r="I41" s="78" t="str">
        <f t="shared" si="2"/>
        <v>選手</v>
      </c>
      <c r="J41" s="78" t="str">
        <f t="shared" si="3"/>
        <v>女</v>
      </c>
      <c r="K41" s="93" t="str">
        <f t="shared" si="4"/>
        <v>平成</v>
      </c>
      <c r="L41" s="215">
        <v>5</v>
      </c>
      <c r="M41" s="216">
        <v>2</v>
      </c>
      <c r="N41" s="95"/>
      <c r="O41" s="80"/>
      <c r="P41" s="80"/>
      <c r="Q41" s="80"/>
      <c r="R41" s="80"/>
      <c r="S41" s="102"/>
      <c r="T41" s="105">
        <v>1</v>
      </c>
      <c r="U41" s="81">
        <f t="shared" si="5"/>
      </c>
      <c r="V41" s="99">
        <f t="shared" si="6"/>
      </c>
    </row>
    <row r="42" spans="1:22" ht="24" customHeight="1">
      <c r="A42" s="82"/>
      <c r="B42" s="82"/>
      <c r="C42" s="713"/>
      <c r="D42" s="226"/>
      <c r="E42" s="233" t="e">
        <f t="shared" si="0"/>
        <v>#N/A</v>
      </c>
      <c r="F42" s="230">
        <v>3</v>
      </c>
      <c r="G42" s="169">
        <v>25</v>
      </c>
      <c r="H42" s="78">
        <f t="shared" si="1"/>
        <v>0</v>
      </c>
      <c r="I42" s="78" t="str">
        <f t="shared" si="2"/>
        <v>選手</v>
      </c>
      <c r="J42" s="78" t="str">
        <f t="shared" si="3"/>
        <v>女</v>
      </c>
      <c r="K42" s="93" t="str">
        <f t="shared" si="4"/>
        <v>平成</v>
      </c>
      <c r="L42" s="215">
        <v>5</v>
      </c>
      <c r="M42" s="216">
        <v>2</v>
      </c>
      <c r="N42" s="95"/>
      <c r="O42" s="80"/>
      <c r="P42" s="80"/>
      <c r="Q42" s="80"/>
      <c r="R42" s="80"/>
      <c r="S42" s="102"/>
      <c r="T42" s="105">
        <v>1</v>
      </c>
      <c r="U42" s="81">
        <f t="shared" si="5"/>
      </c>
      <c r="V42" s="99">
        <f t="shared" si="6"/>
      </c>
    </row>
    <row r="43" spans="1:22" ht="24" customHeight="1">
      <c r="A43" s="82"/>
      <c r="B43" s="82"/>
      <c r="C43" s="713"/>
      <c r="D43" s="226"/>
      <c r="E43" s="233" t="e">
        <f t="shared" si="0"/>
        <v>#N/A</v>
      </c>
      <c r="F43" s="230">
        <v>3</v>
      </c>
      <c r="G43" s="169">
        <v>26</v>
      </c>
      <c r="H43" s="78">
        <f t="shared" si="1"/>
        <v>0</v>
      </c>
      <c r="I43" s="78" t="str">
        <f t="shared" si="2"/>
        <v>選手</v>
      </c>
      <c r="J43" s="78" t="str">
        <f t="shared" si="3"/>
        <v>女</v>
      </c>
      <c r="K43" s="93" t="str">
        <f t="shared" si="4"/>
        <v>平成</v>
      </c>
      <c r="L43" s="215">
        <v>5</v>
      </c>
      <c r="M43" s="216">
        <v>2</v>
      </c>
      <c r="N43" s="95"/>
      <c r="O43" s="80"/>
      <c r="P43" s="80"/>
      <c r="Q43" s="80"/>
      <c r="R43" s="80"/>
      <c r="S43" s="102"/>
      <c r="T43" s="105">
        <v>1</v>
      </c>
      <c r="U43" s="81">
        <f t="shared" si="5"/>
      </c>
      <c r="V43" s="99">
        <f t="shared" si="6"/>
      </c>
    </row>
    <row r="44" spans="1:22" ht="24" customHeight="1">
      <c r="A44" s="82"/>
      <c r="B44" s="82"/>
      <c r="C44" s="713"/>
      <c r="D44" s="226"/>
      <c r="E44" s="233" t="e">
        <f t="shared" si="0"/>
        <v>#N/A</v>
      </c>
      <c r="F44" s="230">
        <v>3</v>
      </c>
      <c r="G44" s="169">
        <v>27</v>
      </c>
      <c r="H44" s="78">
        <f t="shared" si="1"/>
        <v>0</v>
      </c>
      <c r="I44" s="78" t="str">
        <f t="shared" si="2"/>
        <v>選手</v>
      </c>
      <c r="J44" s="78" t="str">
        <f t="shared" si="3"/>
        <v>女</v>
      </c>
      <c r="K44" s="93" t="str">
        <f t="shared" si="4"/>
        <v>平成</v>
      </c>
      <c r="L44" s="215">
        <v>5</v>
      </c>
      <c r="M44" s="216">
        <v>2</v>
      </c>
      <c r="N44" s="95"/>
      <c r="O44" s="80"/>
      <c r="P44" s="80"/>
      <c r="Q44" s="80"/>
      <c r="R44" s="80"/>
      <c r="S44" s="102"/>
      <c r="T44" s="105">
        <v>1</v>
      </c>
      <c r="U44" s="81">
        <f t="shared" si="5"/>
      </c>
      <c r="V44" s="99">
        <f t="shared" si="6"/>
      </c>
    </row>
    <row r="45" spans="1:22" ht="24" customHeight="1">
      <c r="A45" s="82"/>
      <c r="B45" s="82"/>
      <c r="C45" s="713"/>
      <c r="D45" s="226"/>
      <c r="E45" s="233" t="e">
        <f t="shared" si="0"/>
        <v>#N/A</v>
      </c>
      <c r="F45" s="230">
        <v>3</v>
      </c>
      <c r="G45" s="169">
        <v>28</v>
      </c>
      <c r="H45" s="78">
        <f t="shared" si="1"/>
        <v>0</v>
      </c>
      <c r="I45" s="78" t="str">
        <f t="shared" si="2"/>
        <v>選手</v>
      </c>
      <c r="J45" s="78" t="str">
        <f t="shared" si="3"/>
        <v>女</v>
      </c>
      <c r="K45" s="93" t="str">
        <f t="shared" si="4"/>
        <v>平成</v>
      </c>
      <c r="L45" s="215">
        <v>5</v>
      </c>
      <c r="M45" s="216">
        <v>2</v>
      </c>
      <c r="N45" s="95"/>
      <c r="O45" s="80"/>
      <c r="P45" s="80"/>
      <c r="Q45" s="80"/>
      <c r="R45" s="80"/>
      <c r="S45" s="102"/>
      <c r="T45" s="105">
        <v>1</v>
      </c>
      <c r="U45" s="81">
        <f t="shared" si="5"/>
      </c>
      <c r="V45" s="99">
        <f t="shared" si="6"/>
      </c>
    </row>
    <row r="46" spans="1:22" ht="24" customHeight="1">
      <c r="A46" s="82"/>
      <c r="B46" s="82"/>
      <c r="C46" s="713"/>
      <c r="D46" s="226"/>
      <c r="E46" s="233" t="e">
        <f t="shared" si="0"/>
        <v>#N/A</v>
      </c>
      <c r="F46" s="230">
        <v>3</v>
      </c>
      <c r="G46" s="169">
        <v>29</v>
      </c>
      <c r="H46" s="78">
        <f t="shared" si="1"/>
        <v>0</v>
      </c>
      <c r="I46" s="78" t="str">
        <f t="shared" si="2"/>
        <v>選手</v>
      </c>
      <c r="J46" s="78" t="str">
        <f t="shared" si="3"/>
        <v>女</v>
      </c>
      <c r="K46" s="93" t="str">
        <f t="shared" si="4"/>
        <v>平成</v>
      </c>
      <c r="L46" s="215">
        <v>5</v>
      </c>
      <c r="M46" s="216">
        <v>2</v>
      </c>
      <c r="N46" s="95"/>
      <c r="O46" s="80"/>
      <c r="P46" s="80"/>
      <c r="Q46" s="80"/>
      <c r="R46" s="80"/>
      <c r="S46" s="102"/>
      <c r="T46" s="105">
        <v>1</v>
      </c>
      <c r="U46" s="81">
        <f t="shared" si="5"/>
      </c>
      <c r="V46" s="99">
        <f t="shared" si="6"/>
      </c>
    </row>
    <row r="47" spans="1:22" ht="24" customHeight="1">
      <c r="A47" s="82"/>
      <c r="B47" s="82"/>
      <c r="C47" s="713"/>
      <c r="D47" s="226"/>
      <c r="E47" s="233" t="e">
        <f t="shared" si="0"/>
        <v>#N/A</v>
      </c>
      <c r="F47" s="230">
        <v>3</v>
      </c>
      <c r="G47" s="169">
        <v>30</v>
      </c>
      <c r="H47" s="78">
        <f t="shared" si="1"/>
        <v>0</v>
      </c>
      <c r="I47" s="78" t="str">
        <f t="shared" si="2"/>
        <v>選手</v>
      </c>
      <c r="J47" s="78" t="str">
        <f t="shared" si="3"/>
        <v>女</v>
      </c>
      <c r="K47" s="93" t="str">
        <f t="shared" si="4"/>
        <v>平成</v>
      </c>
      <c r="L47" s="215">
        <v>5</v>
      </c>
      <c r="M47" s="216">
        <v>2</v>
      </c>
      <c r="N47" s="95"/>
      <c r="O47" s="80"/>
      <c r="P47" s="80"/>
      <c r="Q47" s="80"/>
      <c r="R47" s="80"/>
      <c r="S47" s="102"/>
      <c r="T47" s="105">
        <v>1</v>
      </c>
      <c r="U47" s="81">
        <f t="shared" si="5"/>
      </c>
      <c r="V47" s="99">
        <f t="shared" si="6"/>
      </c>
    </row>
    <row r="48" spans="1:22" ht="24" customHeight="1">
      <c r="A48" s="82"/>
      <c r="B48" s="82"/>
      <c r="C48" s="713"/>
      <c r="D48" s="226"/>
      <c r="E48" s="233" t="e">
        <f t="shared" si="0"/>
        <v>#N/A</v>
      </c>
      <c r="F48" s="230">
        <v>3</v>
      </c>
      <c r="G48" s="169">
        <v>31</v>
      </c>
      <c r="H48" s="78">
        <f t="shared" si="1"/>
        <v>0</v>
      </c>
      <c r="I48" s="78" t="str">
        <f t="shared" si="2"/>
        <v>選手</v>
      </c>
      <c r="J48" s="78" t="str">
        <f t="shared" si="3"/>
        <v>女</v>
      </c>
      <c r="K48" s="93" t="str">
        <f t="shared" si="4"/>
        <v>平成</v>
      </c>
      <c r="L48" s="215">
        <v>5</v>
      </c>
      <c r="M48" s="216">
        <v>2</v>
      </c>
      <c r="N48" s="95"/>
      <c r="O48" s="80"/>
      <c r="P48" s="80"/>
      <c r="Q48" s="80"/>
      <c r="R48" s="80"/>
      <c r="S48" s="102"/>
      <c r="T48" s="105">
        <v>1</v>
      </c>
      <c r="U48" s="81">
        <f t="shared" si="5"/>
      </c>
      <c r="V48" s="99">
        <f t="shared" si="6"/>
      </c>
    </row>
    <row r="49" spans="1:22" ht="24" customHeight="1">
      <c r="A49" s="82"/>
      <c r="B49" s="82"/>
      <c r="C49" s="713"/>
      <c r="D49" s="226"/>
      <c r="E49" s="233" t="e">
        <f t="shared" si="0"/>
        <v>#N/A</v>
      </c>
      <c r="F49" s="230">
        <v>3</v>
      </c>
      <c r="G49" s="169">
        <v>32</v>
      </c>
      <c r="H49" s="78">
        <f t="shared" si="1"/>
        <v>0</v>
      </c>
      <c r="I49" s="78" t="str">
        <f t="shared" si="2"/>
        <v>選手</v>
      </c>
      <c r="J49" s="78" t="str">
        <f t="shared" si="3"/>
        <v>女</v>
      </c>
      <c r="K49" s="93" t="str">
        <f t="shared" si="4"/>
        <v>平成</v>
      </c>
      <c r="L49" s="215">
        <v>5</v>
      </c>
      <c r="M49" s="216">
        <v>2</v>
      </c>
      <c r="N49" s="95"/>
      <c r="O49" s="80"/>
      <c r="P49" s="80"/>
      <c r="Q49" s="80"/>
      <c r="R49" s="80"/>
      <c r="S49" s="102"/>
      <c r="T49" s="105">
        <v>1</v>
      </c>
      <c r="U49" s="81">
        <f t="shared" si="5"/>
      </c>
      <c r="V49" s="99">
        <f t="shared" si="6"/>
      </c>
    </row>
    <row r="50" spans="1:22" ht="24" customHeight="1">
      <c r="A50" s="82"/>
      <c r="B50" s="82"/>
      <c r="C50" s="713"/>
      <c r="D50" s="226"/>
      <c r="E50" s="233" t="e">
        <f t="shared" si="0"/>
        <v>#N/A</v>
      </c>
      <c r="F50" s="230">
        <v>3</v>
      </c>
      <c r="G50" s="169">
        <v>33</v>
      </c>
      <c r="H50" s="78">
        <f t="shared" si="1"/>
        <v>0</v>
      </c>
      <c r="I50" s="78" t="str">
        <f t="shared" si="2"/>
        <v>選手</v>
      </c>
      <c r="J50" s="78" t="str">
        <f t="shared" si="3"/>
        <v>女</v>
      </c>
      <c r="K50" s="93" t="str">
        <f t="shared" si="4"/>
        <v>平成</v>
      </c>
      <c r="L50" s="215">
        <v>5</v>
      </c>
      <c r="M50" s="216">
        <v>2</v>
      </c>
      <c r="N50" s="95"/>
      <c r="O50" s="80"/>
      <c r="P50" s="80"/>
      <c r="Q50" s="80"/>
      <c r="R50" s="80"/>
      <c r="S50" s="102"/>
      <c r="T50" s="105">
        <v>1</v>
      </c>
      <c r="U50" s="81">
        <f t="shared" si="5"/>
      </c>
      <c r="V50" s="99">
        <f t="shared" si="6"/>
      </c>
    </row>
    <row r="51" spans="1:22" ht="24" customHeight="1">
      <c r="A51" s="82"/>
      <c r="B51" s="82"/>
      <c r="C51" s="713"/>
      <c r="D51" s="226"/>
      <c r="E51" s="233" t="e">
        <f t="shared" si="0"/>
        <v>#N/A</v>
      </c>
      <c r="F51" s="230">
        <v>3</v>
      </c>
      <c r="G51" s="169">
        <v>34</v>
      </c>
      <c r="H51" s="78">
        <f t="shared" si="1"/>
        <v>0</v>
      </c>
      <c r="I51" s="78" t="str">
        <f t="shared" si="2"/>
        <v>選手</v>
      </c>
      <c r="J51" s="78" t="str">
        <f t="shared" si="3"/>
        <v>女</v>
      </c>
      <c r="K51" s="93" t="str">
        <f t="shared" si="4"/>
        <v>平成</v>
      </c>
      <c r="L51" s="215">
        <v>5</v>
      </c>
      <c r="M51" s="216">
        <v>2</v>
      </c>
      <c r="N51" s="95"/>
      <c r="O51" s="80"/>
      <c r="P51" s="80"/>
      <c r="Q51" s="80"/>
      <c r="R51" s="80"/>
      <c r="S51" s="102"/>
      <c r="T51" s="105">
        <v>1</v>
      </c>
      <c r="U51" s="81">
        <f t="shared" si="5"/>
      </c>
      <c r="V51" s="99">
        <f t="shared" si="6"/>
      </c>
    </row>
    <row r="52" spans="1:22" ht="24" customHeight="1">
      <c r="A52" s="82"/>
      <c r="B52" s="82"/>
      <c r="C52" s="713"/>
      <c r="D52" s="226"/>
      <c r="E52" s="233" t="e">
        <f t="shared" si="0"/>
        <v>#N/A</v>
      </c>
      <c r="F52" s="230">
        <v>3</v>
      </c>
      <c r="G52" s="169">
        <v>35</v>
      </c>
      <c r="H52" s="78">
        <f t="shared" si="1"/>
        <v>0</v>
      </c>
      <c r="I52" s="78" t="str">
        <f t="shared" si="2"/>
        <v>選手</v>
      </c>
      <c r="J52" s="78" t="str">
        <f t="shared" si="3"/>
        <v>女</v>
      </c>
      <c r="K52" s="93" t="str">
        <f t="shared" si="4"/>
        <v>平成</v>
      </c>
      <c r="L52" s="215">
        <v>5</v>
      </c>
      <c r="M52" s="216">
        <v>2</v>
      </c>
      <c r="N52" s="95"/>
      <c r="O52" s="80"/>
      <c r="P52" s="80"/>
      <c r="Q52" s="80"/>
      <c r="R52" s="80"/>
      <c r="S52" s="102"/>
      <c r="T52" s="105">
        <v>1</v>
      </c>
      <c r="U52" s="81">
        <f t="shared" si="5"/>
      </c>
      <c r="V52" s="99">
        <f t="shared" si="6"/>
      </c>
    </row>
    <row r="53" spans="1:22" ht="24" customHeight="1">
      <c r="A53" s="82"/>
      <c r="B53" s="82"/>
      <c r="C53" s="713"/>
      <c r="D53" s="226"/>
      <c r="E53" s="233" t="e">
        <f t="shared" si="0"/>
        <v>#N/A</v>
      </c>
      <c r="F53" s="230">
        <v>3</v>
      </c>
      <c r="G53" s="169">
        <v>36</v>
      </c>
      <c r="H53" s="78">
        <f t="shared" si="1"/>
        <v>0</v>
      </c>
      <c r="I53" s="78" t="str">
        <f t="shared" si="2"/>
        <v>選手</v>
      </c>
      <c r="J53" s="78" t="str">
        <f t="shared" si="3"/>
        <v>女</v>
      </c>
      <c r="K53" s="93" t="str">
        <f t="shared" si="4"/>
        <v>平成</v>
      </c>
      <c r="L53" s="215">
        <v>5</v>
      </c>
      <c r="M53" s="216">
        <v>2</v>
      </c>
      <c r="N53" s="95"/>
      <c r="O53" s="80"/>
      <c r="P53" s="80"/>
      <c r="Q53" s="80"/>
      <c r="R53" s="80"/>
      <c r="S53" s="102"/>
      <c r="T53" s="105">
        <v>1</v>
      </c>
      <c r="U53" s="81">
        <f t="shared" si="5"/>
      </c>
      <c r="V53" s="99">
        <f t="shared" si="6"/>
      </c>
    </row>
    <row r="54" spans="1:22" ht="24" customHeight="1">
      <c r="A54" s="82"/>
      <c r="B54" s="82"/>
      <c r="C54" s="713"/>
      <c r="D54" s="226"/>
      <c r="E54" s="233" t="e">
        <f t="shared" si="0"/>
        <v>#N/A</v>
      </c>
      <c r="F54" s="230">
        <v>3</v>
      </c>
      <c r="G54" s="169">
        <v>37</v>
      </c>
      <c r="H54" s="78">
        <f t="shared" si="1"/>
        <v>0</v>
      </c>
      <c r="I54" s="78" t="str">
        <f t="shared" si="2"/>
        <v>選手</v>
      </c>
      <c r="J54" s="78" t="str">
        <f t="shared" si="3"/>
        <v>女</v>
      </c>
      <c r="K54" s="93" t="str">
        <f t="shared" si="4"/>
        <v>平成</v>
      </c>
      <c r="L54" s="215">
        <v>5</v>
      </c>
      <c r="M54" s="216">
        <v>2</v>
      </c>
      <c r="N54" s="95"/>
      <c r="O54" s="80"/>
      <c r="P54" s="80"/>
      <c r="Q54" s="80"/>
      <c r="R54" s="80"/>
      <c r="S54" s="102"/>
      <c r="T54" s="105">
        <v>1</v>
      </c>
      <c r="U54" s="81">
        <f t="shared" si="5"/>
      </c>
      <c r="V54" s="99">
        <f t="shared" si="6"/>
      </c>
    </row>
    <row r="55" spans="1:22" ht="24" customHeight="1">
      <c r="A55" s="82"/>
      <c r="B55" s="82"/>
      <c r="C55" s="713"/>
      <c r="D55" s="226"/>
      <c r="E55" s="233" t="e">
        <f t="shared" si="0"/>
        <v>#N/A</v>
      </c>
      <c r="F55" s="230">
        <v>3</v>
      </c>
      <c r="G55" s="169">
        <v>38</v>
      </c>
      <c r="H55" s="78">
        <f t="shared" si="1"/>
        <v>0</v>
      </c>
      <c r="I55" s="78" t="str">
        <f t="shared" si="2"/>
        <v>選手</v>
      </c>
      <c r="J55" s="78" t="str">
        <f t="shared" si="3"/>
        <v>女</v>
      </c>
      <c r="K55" s="93" t="str">
        <f t="shared" si="4"/>
        <v>平成</v>
      </c>
      <c r="L55" s="215">
        <v>5</v>
      </c>
      <c r="M55" s="216">
        <v>2</v>
      </c>
      <c r="N55" s="95"/>
      <c r="O55" s="80"/>
      <c r="P55" s="80"/>
      <c r="Q55" s="80"/>
      <c r="R55" s="80"/>
      <c r="S55" s="102"/>
      <c r="T55" s="105">
        <v>1</v>
      </c>
      <c r="U55" s="81">
        <f t="shared" si="5"/>
      </c>
      <c r="V55" s="99">
        <f t="shared" si="6"/>
      </c>
    </row>
    <row r="56" spans="1:22" ht="24" customHeight="1">
      <c r="A56" s="82"/>
      <c r="B56" s="82"/>
      <c r="C56" s="713"/>
      <c r="D56" s="226"/>
      <c r="E56" s="233" t="e">
        <f t="shared" si="0"/>
        <v>#N/A</v>
      </c>
      <c r="F56" s="230">
        <v>3</v>
      </c>
      <c r="G56" s="169">
        <v>39</v>
      </c>
      <c r="H56" s="78">
        <f t="shared" si="1"/>
        <v>0</v>
      </c>
      <c r="I56" s="78" t="str">
        <f t="shared" si="2"/>
        <v>選手</v>
      </c>
      <c r="J56" s="78" t="str">
        <f t="shared" si="3"/>
        <v>女</v>
      </c>
      <c r="K56" s="93" t="str">
        <f t="shared" si="4"/>
        <v>平成</v>
      </c>
      <c r="L56" s="215">
        <v>5</v>
      </c>
      <c r="M56" s="216">
        <v>2</v>
      </c>
      <c r="N56" s="95"/>
      <c r="O56" s="80"/>
      <c r="P56" s="80"/>
      <c r="Q56" s="80"/>
      <c r="R56" s="80"/>
      <c r="S56" s="102"/>
      <c r="T56" s="105">
        <v>1</v>
      </c>
      <c r="U56" s="81">
        <f t="shared" si="5"/>
      </c>
      <c r="V56" s="99">
        <f t="shared" si="6"/>
      </c>
    </row>
    <row r="57" spans="1:22" ht="24" customHeight="1" thickBot="1">
      <c r="A57" s="82"/>
      <c r="B57" s="82"/>
      <c r="C57" s="713"/>
      <c r="D57" s="240"/>
      <c r="E57" s="234" t="e">
        <f t="shared" si="0"/>
        <v>#N/A</v>
      </c>
      <c r="F57" s="231">
        <v>3</v>
      </c>
      <c r="G57" s="210">
        <v>40</v>
      </c>
      <c r="H57" s="211">
        <f t="shared" si="1"/>
        <v>0</v>
      </c>
      <c r="I57" s="211" t="str">
        <f t="shared" si="2"/>
        <v>選手</v>
      </c>
      <c r="J57" s="211" t="str">
        <f t="shared" si="3"/>
        <v>女</v>
      </c>
      <c r="K57" s="212" t="str">
        <f t="shared" si="4"/>
        <v>平成</v>
      </c>
      <c r="L57" s="217">
        <v>5</v>
      </c>
      <c r="M57" s="218">
        <v>2</v>
      </c>
      <c r="N57" s="95"/>
      <c r="O57" s="80"/>
      <c r="P57" s="80"/>
      <c r="Q57" s="80"/>
      <c r="R57" s="80"/>
      <c r="S57" s="102"/>
      <c r="T57" s="106">
        <v>1</v>
      </c>
      <c r="U57" s="107">
        <f t="shared" si="5"/>
      </c>
      <c r="V57" s="100">
        <f t="shared" si="6"/>
      </c>
    </row>
    <row r="58" spans="1:2" ht="13.5">
      <c r="A58" s="82"/>
      <c r="B58" s="82"/>
    </row>
    <row r="59" spans="1:2" ht="13.5">
      <c r="A59" s="82"/>
      <c r="B59" s="82"/>
    </row>
    <row r="60" spans="1:2" ht="13.5">
      <c r="A60" s="82"/>
      <c r="B60" s="82"/>
    </row>
    <row r="61" spans="1:2" ht="13.5">
      <c r="A61" s="82"/>
      <c r="B61" s="82"/>
    </row>
    <row r="62" spans="1:2" ht="13.5">
      <c r="A62" s="82"/>
      <c r="B62" s="82"/>
    </row>
    <row r="63" spans="1:2" ht="13.5">
      <c r="A63" s="82"/>
      <c r="B63" s="82"/>
    </row>
    <row r="64" spans="1:2" ht="13.5">
      <c r="A64" s="82"/>
      <c r="B64" s="82"/>
    </row>
    <row r="65" spans="1:2" ht="13.5">
      <c r="A65" s="82"/>
      <c r="B65" s="82"/>
    </row>
    <row r="66" spans="1:2" ht="13.5">
      <c r="A66" s="82"/>
      <c r="B66" s="82"/>
    </row>
    <row r="67" spans="1:2" ht="13.5">
      <c r="A67" s="82"/>
      <c r="B67" s="82"/>
    </row>
    <row r="68" spans="1:2" ht="13.5">
      <c r="A68" s="82"/>
      <c r="B68" s="82"/>
    </row>
    <row r="69" spans="1:2" ht="13.5">
      <c r="A69" s="82"/>
      <c r="B69" s="82"/>
    </row>
    <row r="70" spans="1:2" ht="13.5">
      <c r="A70" s="82"/>
      <c r="B70" s="82"/>
    </row>
    <row r="71" spans="1:2" ht="13.5">
      <c r="A71" s="82"/>
      <c r="B71" s="82"/>
    </row>
    <row r="72" spans="1:2" ht="13.5">
      <c r="A72" s="82"/>
      <c r="B72" s="82"/>
    </row>
  </sheetData>
  <sheetProtection password="E630" sheet="1" objects="1" scenarios="1"/>
  <mergeCells count="13">
    <mergeCell ref="C18:C57"/>
    <mergeCell ref="S2:V2"/>
    <mergeCell ref="L3:M3"/>
    <mergeCell ref="L6:M6"/>
    <mergeCell ref="L5:M5"/>
    <mergeCell ref="H4:J4"/>
    <mergeCell ref="H3:J3"/>
    <mergeCell ref="C13:C17"/>
    <mergeCell ref="H1:J1"/>
    <mergeCell ref="L1:M1"/>
    <mergeCell ref="L2:M2"/>
    <mergeCell ref="V7:V8"/>
    <mergeCell ref="P1:R1"/>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1"/>
  </sheetPr>
  <dimension ref="B2:CL112"/>
  <sheetViews>
    <sheetView zoomScalePageLayoutView="0" workbookViewId="0" topLeftCell="A1">
      <selection activeCell="B5" sqref="B5"/>
    </sheetView>
  </sheetViews>
  <sheetFormatPr defaultColWidth="9.00390625" defaultRowHeight="13.5"/>
  <cols>
    <col min="1" max="1" width="0.37109375" style="9" customWidth="1"/>
    <col min="2" max="9" width="2.00390625" style="9" customWidth="1"/>
    <col min="10" max="10" width="4.25390625" style="9" hidden="1" customWidth="1"/>
    <col min="11" max="18" width="2.00390625" style="9" customWidth="1"/>
    <col min="19" max="20" width="3.00390625" style="9" customWidth="1"/>
    <col min="21" max="63" width="2.00390625" style="9" customWidth="1"/>
    <col min="64" max="66" width="1.75390625" style="9" customWidth="1"/>
    <col min="67" max="67" width="1.875" style="9" customWidth="1"/>
    <col min="68" max="70" width="1.75390625" style="9" customWidth="1"/>
    <col min="71" max="71" width="1.875" style="9" customWidth="1"/>
    <col min="72" max="75" width="1.75390625" style="9" customWidth="1"/>
    <col min="76" max="79" width="2.00390625" style="9" customWidth="1"/>
    <col min="80" max="80" width="1.875" style="51" customWidth="1"/>
    <col min="81" max="81" width="1.875" style="9" customWidth="1"/>
    <col min="82" max="82" width="3.375" style="9" bestFit="1" customWidth="1"/>
    <col min="83" max="89" width="5.625" style="9" customWidth="1"/>
    <col min="90" max="16384" width="9.00390625" style="9" customWidth="1"/>
  </cols>
  <sheetData>
    <row r="1" ht="2.25" customHeight="1" thickBot="1"/>
    <row r="2" spans="2:80" s="16" customFormat="1" ht="17.25" customHeight="1" thickBot="1">
      <c r="B2" s="856" t="s">
        <v>54</v>
      </c>
      <c r="C2" s="857"/>
      <c r="D2" s="857"/>
      <c r="E2" s="857"/>
      <c r="F2" s="857"/>
      <c r="G2" s="857"/>
      <c r="H2" s="857"/>
      <c r="I2" s="857"/>
      <c r="J2" s="857"/>
      <c r="K2" s="857"/>
      <c r="L2" s="857"/>
      <c r="M2" s="857"/>
      <c r="N2" s="857"/>
      <c r="O2" s="857"/>
      <c r="P2" s="857"/>
      <c r="Q2" s="857"/>
      <c r="R2" s="857"/>
      <c r="S2" s="857"/>
      <c r="T2" s="858"/>
      <c r="U2" s="10"/>
      <c r="V2" s="11"/>
      <c r="W2" s="771" t="s">
        <v>30</v>
      </c>
      <c r="X2" s="771"/>
      <c r="Y2" s="771"/>
      <c r="Z2" s="771" t="s">
        <v>20</v>
      </c>
      <c r="AA2" s="621" t="s">
        <v>388</v>
      </c>
      <c r="AB2" s="621"/>
      <c r="AC2" s="621"/>
      <c r="AD2" s="771" t="s">
        <v>17</v>
      </c>
      <c r="AE2" s="771" t="s">
        <v>39</v>
      </c>
      <c r="AF2" s="771"/>
      <c r="AG2" s="771"/>
      <c r="AH2" s="11"/>
      <c r="AI2" s="12"/>
      <c r="AJ2" s="772" t="s">
        <v>9</v>
      </c>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13"/>
      <c r="BJ2" s="13"/>
      <c r="BK2" s="13"/>
      <c r="BL2" s="13"/>
      <c r="BM2" s="784" t="str">
        <f>VLOOKUP('男子入力欄'!V7,継続,2,FALSE)</f>
        <v>継続</v>
      </c>
      <c r="BN2" s="785"/>
      <c r="BO2" s="785"/>
      <c r="BP2" s="785"/>
      <c r="BQ2" s="786"/>
      <c r="BR2" s="14"/>
      <c r="BS2" s="14"/>
      <c r="BT2" s="14"/>
      <c r="BU2" s="14"/>
      <c r="BV2" s="15" t="s">
        <v>8</v>
      </c>
      <c r="BW2" s="624"/>
      <c r="BX2" s="624"/>
      <c r="BY2" s="624"/>
      <c r="BZ2" s="624"/>
      <c r="CB2" s="54"/>
    </row>
    <row r="3" spans="4:80" s="23" customFormat="1" ht="7.5" customHeight="1" thickBot="1">
      <c r="D3" s="17"/>
      <c r="E3" s="17"/>
      <c r="F3" s="17"/>
      <c r="G3" s="17"/>
      <c r="H3" s="17"/>
      <c r="I3" s="17"/>
      <c r="J3" s="17"/>
      <c r="K3" s="17"/>
      <c r="L3" s="17"/>
      <c r="M3" s="17"/>
      <c r="N3" s="17"/>
      <c r="O3" s="17"/>
      <c r="P3" s="17"/>
      <c r="Q3" s="17"/>
      <c r="R3" s="17"/>
      <c r="S3" s="17"/>
      <c r="T3" s="18"/>
      <c r="U3" s="18"/>
      <c r="V3" s="19"/>
      <c r="W3" s="771"/>
      <c r="X3" s="771"/>
      <c r="Y3" s="771"/>
      <c r="Z3" s="771"/>
      <c r="AA3" s="621"/>
      <c r="AB3" s="621"/>
      <c r="AC3" s="621"/>
      <c r="AD3" s="771"/>
      <c r="AE3" s="771"/>
      <c r="AF3" s="771"/>
      <c r="AG3" s="771"/>
      <c r="AH3" s="20"/>
      <c r="AI3" s="12"/>
      <c r="AJ3" s="773"/>
      <c r="AK3" s="773"/>
      <c r="AL3" s="773"/>
      <c r="AM3" s="773"/>
      <c r="AN3" s="773"/>
      <c r="AO3" s="773"/>
      <c r="AP3" s="773"/>
      <c r="AQ3" s="773"/>
      <c r="AR3" s="773"/>
      <c r="AS3" s="773"/>
      <c r="AT3" s="773"/>
      <c r="AU3" s="773"/>
      <c r="AV3" s="773"/>
      <c r="AW3" s="773"/>
      <c r="AX3" s="773"/>
      <c r="AY3" s="773"/>
      <c r="AZ3" s="773"/>
      <c r="BA3" s="773"/>
      <c r="BB3" s="773"/>
      <c r="BC3" s="773"/>
      <c r="BD3" s="773"/>
      <c r="BE3" s="773"/>
      <c r="BF3" s="773"/>
      <c r="BG3" s="773"/>
      <c r="BH3" s="773"/>
      <c r="BI3" s="13"/>
      <c r="BJ3" s="13"/>
      <c r="BK3" s="13"/>
      <c r="BL3" s="13"/>
      <c r="BM3" s="787"/>
      <c r="BN3" s="788"/>
      <c r="BO3" s="788"/>
      <c r="BP3" s="788"/>
      <c r="BQ3" s="789"/>
      <c r="BR3" s="21"/>
      <c r="BS3" s="21"/>
      <c r="BT3" s="21"/>
      <c r="BU3" s="21"/>
      <c r="BV3" s="21"/>
      <c r="BW3" s="21"/>
      <c r="BX3" s="22"/>
      <c r="BY3" s="22"/>
      <c r="BZ3" s="22"/>
      <c r="CA3" s="22"/>
      <c r="CB3" s="22"/>
    </row>
    <row r="4" spans="4:80" s="23" customFormat="1" ht="3.75" customHeight="1" thickTop="1">
      <c r="D4" s="24"/>
      <c r="E4" s="24"/>
      <c r="F4" s="24"/>
      <c r="G4" s="24"/>
      <c r="H4" s="24"/>
      <c r="I4" s="24"/>
      <c r="J4" s="24"/>
      <c r="K4" s="24"/>
      <c r="L4" s="24"/>
      <c r="M4" s="24"/>
      <c r="N4" s="24"/>
      <c r="O4" s="24"/>
      <c r="P4" s="24"/>
      <c r="Q4" s="24"/>
      <c r="R4" s="24"/>
      <c r="S4" s="24"/>
      <c r="T4" s="21"/>
      <c r="U4" s="21"/>
      <c r="V4" s="25"/>
      <c r="W4" s="26"/>
      <c r="X4" s="26"/>
      <c r="Y4" s="26"/>
      <c r="Z4" s="26"/>
      <c r="AA4" s="27"/>
      <c r="AB4" s="27"/>
      <c r="AC4" s="27"/>
      <c r="AD4" s="26"/>
      <c r="AE4" s="26"/>
      <c r="AF4" s="26"/>
      <c r="AG4" s="26"/>
      <c r="AI4" s="13"/>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13"/>
      <c r="BJ4" s="13"/>
      <c r="BK4" s="13"/>
      <c r="BL4" s="13"/>
      <c r="BM4" s="13"/>
      <c r="BN4" s="13"/>
      <c r="BO4" s="21"/>
      <c r="BP4" s="21"/>
      <c r="BQ4" s="21"/>
      <c r="BR4" s="21"/>
      <c r="BS4" s="21"/>
      <c r="BT4" s="21"/>
      <c r="BU4" s="21"/>
      <c r="BV4" s="21"/>
      <c r="BW4" s="21"/>
      <c r="BX4" s="22"/>
      <c r="BY4" s="22"/>
      <c r="BZ4" s="22"/>
      <c r="CA4" s="22"/>
      <c r="CB4" s="22"/>
    </row>
    <row r="5" spans="4:90" s="34" customFormat="1" ht="15" customHeight="1" thickBot="1">
      <c r="D5" s="29"/>
      <c r="E5" s="29"/>
      <c r="F5" s="29"/>
      <c r="G5" s="29"/>
      <c r="H5" s="29"/>
      <c r="I5" s="29"/>
      <c r="J5" s="29"/>
      <c r="K5" s="29"/>
      <c r="L5" s="29"/>
      <c r="M5" s="29"/>
      <c r="N5" s="29"/>
      <c r="O5" s="29"/>
      <c r="P5" s="29"/>
      <c r="Q5" s="29"/>
      <c r="R5" s="29"/>
      <c r="S5" s="29"/>
      <c r="T5" s="29"/>
      <c r="U5" s="29"/>
      <c r="V5" s="782" t="s">
        <v>7</v>
      </c>
      <c r="W5" s="782"/>
      <c r="X5" s="782"/>
      <c r="Y5" s="782"/>
      <c r="Z5" s="782"/>
      <c r="AA5" s="782"/>
      <c r="AB5" s="30" t="s">
        <v>15</v>
      </c>
      <c r="AC5" s="617" t="s">
        <v>64</v>
      </c>
      <c r="AD5" s="617"/>
      <c r="AE5" s="617"/>
      <c r="AF5" s="617"/>
      <c r="AG5" s="617"/>
      <c r="AH5" s="31" t="s">
        <v>1</v>
      </c>
      <c r="AI5" s="782" t="s">
        <v>14</v>
      </c>
      <c r="AJ5" s="782"/>
      <c r="AK5" s="782"/>
      <c r="AL5" s="782"/>
      <c r="AM5" s="782"/>
      <c r="AN5" s="782"/>
      <c r="AO5" s="782"/>
      <c r="AP5" s="782"/>
      <c r="AQ5" s="782"/>
      <c r="AR5" s="782"/>
      <c r="AS5" s="782"/>
      <c r="AT5" s="782"/>
      <c r="AU5" s="782"/>
      <c r="AV5" s="30" t="s">
        <v>15</v>
      </c>
      <c r="AW5" s="618"/>
      <c r="AX5" s="618"/>
      <c r="AY5" s="618"/>
      <c r="AZ5" s="618"/>
      <c r="BA5" s="618"/>
      <c r="BB5" s="618"/>
      <c r="BC5" s="618"/>
      <c r="BD5" s="618"/>
      <c r="BE5" s="618"/>
      <c r="BF5" s="618"/>
      <c r="BG5" s="618"/>
      <c r="BH5" s="618"/>
      <c r="BI5" s="618"/>
      <c r="BJ5" s="618"/>
      <c r="BK5" s="31" t="s">
        <v>1</v>
      </c>
      <c r="BL5" s="782" t="s">
        <v>13</v>
      </c>
      <c r="BM5" s="782"/>
      <c r="BN5" s="782"/>
      <c r="BO5" s="782"/>
      <c r="BP5" s="782"/>
      <c r="BQ5" s="782"/>
      <c r="BR5" s="617" t="str">
        <f>'男子入力欄'!P8</f>
        <v>25</v>
      </c>
      <c r="BS5" s="783"/>
      <c r="BT5" s="32" t="s">
        <v>12</v>
      </c>
      <c r="BU5" s="617" t="str">
        <f>'男子入力欄'!R8</f>
        <v>4</v>
      </c>
      <c r="BV5" s="783"/>
      <c r="BW5" s="32" t="s">
        <v>11</v>
      </c>
      <c r="BX5" s="617" t="str">
        <f>'男子入力欄'!T8</f>
        <v>28</v>
      </c>
      <c r="BY5" s="783"/>
      <c r="BZ5" s="30" t="s">
        <v>44</v>
      </c>
      <c r="CA5" s="33" t="s">
        <v>42</v>
      </c>
      <c r="CB5" s="55"/>
      <c r="CG5" s="35"/>
      <c r="CL5" s="36"/>
    </row>
    <row r="6" spans="2:90" s="34" customFormat="1" ht="16.5" customHeight="1">
      <c r="B6" s="795" t="s">
        <v>6</v>
      </c>
      <c r="C6" s="796"/>
      <c r="D6" s="796"/>
      <c r="E6" s="796"/>
      <c r="F6" s="797" t="s">
        <v>41</v>
      </c>
      <c r="G6" s="796"/>
      <c r="H6" s="796"/>
      <c r="I6" s="796"/>
      <c r="J6" s="798"/>
      <c r="K6" s="859" t="s">
        <v>5</v>
      </c>
      <c r="L6" s="860"/>
      <c r="M6" s="860"/>
      <c r="N6" s="860"/>
      <c r="O6" s="860"/>
      <c r="P6" s="860"/>
      <c r="Q6" s="860"/>
      <c r="R6" s="861"/>
      <c r="S6" s="775" t="s">
        <v>46</v>
      </c>
      <c r="T6" s="799"/>
      <c r="U6" s="775"/>
      <c r="V6" s="775"/>
      <c r="W6" s="775"/>
      <c r="X6" s="775"/>
      <c r="Y6" s="775"/>
      <c r="Z6" s="775"/>
      <c r="AA6" s="775"/>
      <c r="AB6" s="775"/>
      <c r="AC6" s="775"/>
      <c r="AD6" s="775"/>
      <c r="AE6" s="775"/>
      <c r="AF6" s="775"/>
      <c r="AG6" s="775"/>
      <c r="AH6" s="775"/>
      <c r="AI6" s="775"/>
      <c r="AJ6" s="800"/>
      <c r="AK6" s="774" t="s">
        <v>4</v>
      </c>
      <c r="AL6" s="775"/>
      <c r="AM6" s="775"/>
      <c r="AN6" s="775"/>
      <c r="AO6" s="775"/>
      <c r="AP6" s="775"/>
      <c r="AQ6" s="584" t="str">
        <f>'男子入力欄'!H1</f>
        <v>コウトウガッコウ</v>
      </c>
      <c r="AR6" s="585"/>
      <c r="AS6" s="585"/>
      <c r="AT6" s="585"/>
      <c r="AU6" s="585"/>
      <c r="AV6" s="585"/>
      <c r="AW6" s="585"/>
      <c r="AX6" s="585"/>
      <c r="AY6" s="585"/>
      <c r="AZ6" s="585"/>
      <c r="BA6" s="585"/>
      <c r="BB6" s="585"/>
      <c r="BC6" s="585"/>
      <c r="BD6" s="585"/>
      <c r="BE6" s="585"/>
      <c r="BF6" s="585"/>
      <c r="BG6" s="585"/>
      <c r="BH6" s="585"/>
      <c r="BI6" s="585"/>
      <c r="BJ6" s="585"/>
      <c r="BK6" s="585"/>
      <c r="BL6" s="585"/>
      <c r="BM6" s="585"/>
      <c r="BN6" s="37"/>
      <c r="BO6" s="38"/>
      <c r="BP6" s="38" t="s">
        <v>3</v>
      </c>
      <c r="BQ6" s="585">
        <f>'男子入力欄'!N3</f>
        <v>0</v>
      </c>
      <c r="BR6" s="585"/>
      <c r="BS6" s="585"/>
      <c r="BT6" s="585"/>
      <c r="BU6" s="585"/>
      <c r="BV6" s="585"/>
      <c r="BW6" s="585"/>
      <c r="BX6" s="585"/>
      <c r="BY6" s="585"/>
      <c r="BZ6" s="585"/>
      <c r="CA6" s="39" t="s">
        <v>2</v>
      </c>
      <c r="CB6" s="55"/>
      <c r="CL6" s="36"/>
    </row>
    <row r="7" spans="2:90" s="34" customFormat="1" ht="11.25" customHeight="1">
      <c r="B7" s="586" t="s">
        <v>152</v>
      </c>
      <c r="C7" s="587"/>
      <c r="D7" s="592" t="s">
        <v>153</v>
      </c>
      <c r="E7" s="592"/>
      <c r="F7" s="595"/>
      <c r="G7" s="596"/>
      <c r="H7" s="683"/>
      <c r="I7" s="684"/>
      <c r="J7" s="685"/>
      <c r="K7" s="652">
        <f>'男子入力欄'!H2</f>
        <v>0</v>
      </c>
      <c r="L7" s="602"/>
      <c r="M7" s="790">
        <f>'男子入力欄'!I2</f>
        <v>0</v>
      </c>
      <c r="N7" s="791"/>
      <c r="O7" s="791">
        <f>'男子入力欄'!J2</f>
        <v>0</v>
      </c>
      <c r="P7" s="791"/>
      <c r="Q7" s="791">
        <v>1</v>
      </c>
      <c r="R7" s="792"/>
      <c r="S7" s="803" t="s">
        <v>155</v>
      </c>
      <c r="T7" s="804"/>
      <c r="U7" s="804"/>
      <c r="V7" s="804"/>
      <c r="W7" s="804"/>
      <c r="X7" s="804"/>
      <c r="Y7" s="804" t="s">
        <v>55</v>
      </c>
      <c r="Z7" s="804"/>
      <c r="AA7" s="804"/>
      <c r="AB7" s="804"/>
      <c r="AC7" s="804"/>
      <c r="AD7" s="804"/>
      <c r="AE7" s="812" t="s">
        <v>58</v>
      </c>
      <c r="AF7" s="812"/>
      <c r="AG7" s="812"/>
      <c r="AH7" s="812"/>
      <c r="AI7" s="812"/>
      <c r="AJ7" s="813"/>
      <c r="AK7" s="776" t="s">
        <v>60</v>
      </c>
      <c r="AL7" s="777"/>
      <c r="AM7" s="777"/>
      <c r="AN7" s="777"/>
      <c r="AO7" s="777"/>
      <c r="AP7" s="777"/>
      <c r="AQ7" s="574" t="str">
        <f>'男子入力欄'!H3</f>
        <v>高等学校</v>
      </c>
      <c r="AR7" s="575"/>
      <c r="AS7" s="575"/>
      <c r="AT7" s="575"/>
      <c r="AU7" s="575"/>
      <c r="AV7" s="575"/>
      <c r="AW7" s="575"/>
      <c r="AX7" s="575"/>
      <c r="AY7" s="575"/>
      <c r="AZ7" s="575"/>
      <c r="BA7" s="575"/>
      <c r="BB7" s="575"/>
      <c r="BC7" s="575"/>
      <c r="BD7" s="575"/>
      <c r="BE7" s="575"/>
      <c r="BF7" s="575"/>
      <c r="BG7" s="575"/>
      <c r="BH7" s="575"/>
      <c r="BI7" s="575"/>
      <c r="BJ7" s="575"/>
      <c r="BK7" s="575"/>
      <c r="BL7" s="575"/>
      <c r="BM7" s="575"/>
      <c r="BN7" s="578" t="s">
        <v>63</v>
      </c>
      <c r="BO7" s="578"/>
      <c r="BP7" s="579" t="s">
        <v>3</v>
      </c>
      <c r="BQ7" s="580">
        <f>'男子入力欄'!N2</f>
        <v>0</v>
      </c>
      <c r="BR7" s="580"/>
      <c r="BS7" s="580"/>
      <c r="BT7" s="580"/>
      <c r="BU7" s="580"/>
      <c r="BV7" s="580"/>
      <c r="BW7" s="580"/>
      <c r="BX7" s="580"/>
      <c r="BY7" s="580"/>
      <c r="BZ7" s="580"/>
      <c r="CA7" s="573" t="s">
        <v>2</v>
      </c>
      <c r="CB7" s="56"/>
      <c r="CL7" s="36"/>
    </row>
    <row r="8" spans="2:90" s="34" customFormat="1" ht="11.25" customHeight="1">
      <c r="B8" s="588"/>
      <c r="C8" s="589"/>
      <c r="D8" s="593"/>
      <c r="E8" s="593"/>
      <c r="F8" s="597"/>
      <c r="G8" s="598"/>
      <c r="H8" s="686"/>
      <c r="I8" s="687"/>
      <c r="J8" s="688"/>
      <c r="K8" s="652"/>
      <c r="L8" s="602"/>
      <c r="M8" s="601"/>
      <c r="N8" s="602"/>
      <c r="O8" s="602"/>
      <c r="P8" s="602"/>
      <c r="Q8" s="602"/>
      <c r="R8" s="793"/>
      <c r="S8" s="806" t="s">
        <v>156</v>
      </c>
      <c r="T8" s="807"/>
      <c r="U8" s="807"/>
      <c r="V8" s="807"/>
      <c r="W8" s="807"/>
      <c r="X8" s="807"/>
      <c r="Y8" s="807" t="s">
        <v>56</v>
      </c>
      <c r="Z8" s="807"/>
      <c r="AA8" s="807"/>
      <c r="AB8" s="807"/>
      <c r="AC8" s="807"/>
      <c r="AD8" s="807"/>
      <c r="AE8" s="807" t="s">
        <v>59</v>
      </c>
      <c r="AF8" s="807"/>
      <c r="AG8" s="807"/>
      <c r="AH8" s="807"/>
      <c r="AI8" s="807"/>
      <c r="AJ8" s="814"/>
      <c r="AK8" s="778"/>
      <c r="AL8" s="779"/>
      <c r="AM8" s="779"/>
      <c r="AN8" s="779"/>
      <c r="AO8" s="779"/>
      <c r="AP8" s="779"/>
      <c r="AQ8" s="576"/>
      <c r="AR8" s="577"/>
      <c r="AS8" s="577"/>
      <c r="AT8" s="577"/>
      <c r="AU8" s="577"/>
      <c r="AV8" s="577"/>
      <c r="AW8" s="577"/>
      <c r="AX8" s="577"/>
      <c r="AY8" s="577"/>
      <c r="AZ8" s="577"/>
      <c r="BA8" s="577"/>
      <c r="BB8" s="577"/>
      <c r="BC8" s="577"/>
      <c r="BD8" s="577"/>
      <c r="BE8" s="577"/>
      <c r="BF8" s="577"/>
      <c r="BG8" s="577"/>
      <c r="BH8" s="577"/>
      <c r="BI8" s="577"/>
      <c r="BJ8" s="577"/>
      <c r="BK8" s="577"/>
      <c r="BL8" s="577"/>
      <c r="BM8" s="577"/>
      <c r="BN8" s="578"/>
      <c r="BO8" s="578"/>
      <c r="BP8" s="579"/>
      <c r="BQ8" s="581"/>
      <c r="BR8" s="581"/>
      <c r="BS8" s="581"/>
      <c r="BT8" s="581"/>
      <c r="BU8" s="581"/>
      <c r="BV8" s="581"/>
      <c r="BW8" s="581"/>
      <c r="BX8" s="581"/>
      <c r="BY8" s="581"/>
      <c r="BZ8" s="581"/>
      <c r="CA8" s="573"/>
      <c r="CB8" s="56"/>
      <c r="CL8" s="36"/>
    </row>
    <row r="9" spans="2:90" s="34" customFormat="1" ht="11.25" customHeight="1" thickBot="1">
      <c r="B9" s="590"/>
      <c r="C9" s="591"/>
      <c r="D9" s="594"/>
      <c r="E9" s="594"/>
      <c r="F9" s="599"/>
      <c r="G9" s="600"/>
      <c r="H9" s="689"/>
      <c r="I9" s="690"/>
      <c r="J9" s="691"/>
      <c r="K9" s="654"/>
      <c r="L9" s="604"/>
      <c r="M9" s="603"/>
      <c r="N9" s="604"/>
      <c r="O9" s="604"/>
      <c r="P9" s="604"/>
      <c r="Q9" s="604"/>
      <c r="R9" s="794"/>
      <c r="S9" s="808" t="s">
        <v>157</v>
      </c>
      <c r="T9" s="809"/>
      <c r="U9" s="809"/>
      <c r="V9" s="809"/>
      <c r="W9" s="809"/>
      <c r="X9" s="809"/>
      <c r="Y9" s="809" t="s">
        <v>57</v>
      </c>
      <c r="Z9" s="809"/>
      <c r="AA9" s="809"/>
      <c r="AB9" s="809"/>
      <c r="AC9" s="809"/>
      <c r="AD9" s="809"/>
      <c r="AE9" s="83"/>
      <c r="AF9" s="41"/>
      <c r="AG9" s="41"/>
      <c r="AH9" s="41"/>
      <c r="AI9" s="41"/>
      <c r="AJ9" s="42"/>
      <c r="AK9" s="780"/>
      <c r="AL9" s="781"/>
      <c r="AM9" s="781"/>
      <c r="AN9" s="781"/>
      <c r="AO9" s="781"/>
      <c r="AP9" s="781"/>
      <c r="AQ9" s="810" t="s">
        <v>40</v>
      </c>
      <c r="AR9" s="811"/>
      <c r="AS9" s="811"/>
      <c r="AT9" s="554"/>
      <c r="AU9" s="554"/>
      <c r="AV9" s="554"/>
      <c r="AW9" s="554"/>
      <c r="AX9" s="554"/>
      <c r="AY9" s="554"/>
      <c r="AZ9" s="554"/>
      <c r="BA9" s="554"/>
      <c r="BB9" s="554"/>
      <c r="BC9" s="554"/>
      <c r="BD9" s="554"/>
      <c r="BE9" s="554"/>
      <c r="BF9" s="554"/>
      <c r="BG9" s="554"/>
      <c r="BH9" s="554"/>
      <c r="BI9" s="554"/>
      <c r="BJ9" s="554"/>
      <c r="BK9" s="554"/>
      <c r="BL9" s="554"/>
      <c r="BM9" s="554"/>
      <c r="BN9" s="554"/>
      <c r="BO9" s="554"/>
      <c r="BP9" s="554"/>
      <c r="BQ9" s="554"/>
      <c r="BR9" s="554"/>
      <c r="BS9" s="554"/>
      <c r="BT9" s="554"/>
      <c r="BU9" s="554"/>
      <c r="BV9" s="554"/>
      <c r="BW9" s="554"/>
      <c r="BX9" s="554"/>
      <c r="BY9" s="554"/>
      <c r="BZ9" s="554"/>
      <c r="CA9" s="8" t="s">
        <v>1</v>
      </c>
      <c r="CB9" s="55"/>
      <c r="CL9" s="36"/>
    </row>
    <row r="10" spans="2:90" s="43" customFormat="1" ht="15" customHeight="1" thickTop="1">
      <c r="B10" s="668" t="s">
        <v>48</v>
      </c>
      <c r="C10" s="669"/>
      <c r="D10" s="669"/>
      <c r="E10" s="669"/>
      <c r="F10" s="669"/>
      <c r="G10" s="801" t="s">
        <v>61</v>
      </c>
      <c r="H10" s="674" t="str">
        <f>'男子入力欄'!H4</f>
        <v>　</v>
      </c>
      <c r="I10" s="675"/>
      <c r="J10" s="675"/>
      <c r="K10" s="675"/>
      <c r="L10" s="675"/>
      <c r="M10" s="675"/>
      <c r="N10" s="675"/>
      <c r="O10" s="675"/>
      <c r="P10" s="675"/>
      <c r="Q10" s="675"/>
      <c r="R10" s="675"/>
      <c r="S10" s="675"/>
      <c r="T10" s="676"/>
      <c r="U10" s="560" t="s">
        <v>62</v>
      </c>
      <c r="V10" s="114" t="s">
        <v>10</v>
      </c>
      <c r="W10" s="562">
        <f>'男子入力欄'!P2</f>
        <v>0</v>
      </c>
      <c r="X10" s="563"/>
      <c r="Y10" s="563"/>
      <c r="Z10" s="115" t="s">
        <v>18</v>
      </c>
      <c r="AA10" s="564">
        <f>'男子入力欄'!R2</f>
        <v>0</v>
      </c>
      <c r="AB10" s="565"/>
      <c r="AC10" s="565"/>
      <c r="AD10" s="565"/>
      <c r="AE10" s="116"/>
      <c r="AF10" s="116"/>
      <c r="AG10" s="116"/>
      <c r="AH10" s="116"/>
      <c r="AI10" s="116"/>
      <c r="AJ10" s="116"/>
      <c r="AK10" s="116"/>
      <c r="AL10" s="116"/>
      <c r="AM10" s="116"/>
      <c r="AN10" s="116"/>
      <c r="AO10" s="116"/>
      <c r="AP10" s="116"/>
      <c r="AQ10" s="116"/>
      <c r="AR10" s="560" t="s">
        <v>19</v>
      </c>
      <c r="AS10" s="542" t="s">
        <v>26</v>
      </c>
      <c r="AT10" s="543"/>
      <c r="AU10" s="549">
        <f>'男子入力欄'!P6</f>
        <v>0</v>
      </c>
      <c r="AV10" s="550"/>
      <c r="AW10" s="550"/>
      <c r="AX10" s="805" t="s">
        <v>18</v>
      </c>
      <c r="AY10" s="549">
        <f>'男子入力欄'!R6</f>
        <v>0</v>
      </c>
      <c r="AZ10" s="550"/>
      <c r="BA10" s="550"/>
      <c r="BB10" s="805" t="s">
        <v>18</v>
      </c>
      <c r="BC10" s="552">
        <f>'男子入力欄'!T6</f>
        <v>0</v>
      </c>
      <c r="BD10" s="553"/>
      <c r="BE10" s="553"/>
      <c r="BF10" s="540" t="s">
        <v>21</v>
      </c>
      <c r="BG10" s="555" t="s">
        <v>22</v>
      </c>
      <c r="BH10" s="556"/>
      <c r="BI10" s="2"/>
      <c r="BJ10" s="3"/>
      <c r="BK10" s="3"/>
      <c r="BL10" s="3"/>
      <c r="BM10" s="3"/>
      <c r="BN10" s="3"/>
      <c r="BO10" s="4"/>
      <c r="BP10" s="4"/>
      <c r="BQ10" s="5"/>
      <c r="BR10" s="5"/>
      <c r="BS10" s="5"/>
      <c r="BT10" s="6"/>
      <c r="BU10" s="3"/>
      <c r="BV10" s="3"/>
      <c r="BW10" s="3"/>
      <c r="BX10" s="6"/>
      <c r="BY10" s="3"/>
      <c r="BZ10" s="3"/>
      <c r="CA10" s="7"/>
      <c r="CB10" s="57"/>
      <c r="CK10" s="34"/>
      <c r="CL10" s="44"/>
    </row>
    <row r="11" spans="2:80" s="43" customFormat="1" ht="15" customHeight="1">
      <c r="B11" s="670"/>
      <c r="C11" s="671"/>
      <c r="D11" s="671"/>
      <c r="E11" s="671"/>
      <c r="F11" s="671"/>
      <c r="G11" s="801"/>
      <c r="H11" s="677"/>
      <c r="I11" s="678"/>
      <c r="J11" s="678"/>
      <c r="K11" s="678"/>
      <c r="L11" s="678"/>
      <c r="M11" s="678"/>
      <c r="N11" s="678"/>
      <c r="O11" s="678"/>
      <c r="P11" s="678"/>
      <c r="Q11" s="678"/>
      <c r="R11" s="678"/>
      <c r="S11" s="678"/>
      <c r="T11" s="679"/>
      <c r="U11" s="560"/>
      <c r="V11" s="566">
        <f>'男子入力欄'!S2</f>
        <v>0</v>
      </c>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0"/>
      <c r="AS11" s="544"/>
      <c r="AT11" s="545"/>
      <c r="AU11" s="522"/>
      <c r="AV11" s="522"/>
      <c r="AW11" s="522"/>
      <c r="AX11" s="805"/>
      <c r="AY11" s="522"/>
      <c r="AZ11" s="522"/>
      <c r="BA11" s="522"/>
      <c r="BB11" s="805"/>
      <c r="BC11" s="547"/>
      <c r="BD11" s="547"/>
      <c r="BE11" s="547"/>
      <c r="BF11" s="540"/>
      <c r="BG11" s="526" t="str">
        <f>'男子入力欄'!H3</f>
        <v>高等学校</v>
      </c>
      <c r="BH11" s="527"/>
      <c r="BI11" s="527"/>
      <c r="BJ11" s="527"/>
      <c r="BK11" s="527"/>
      <c r="BL11" s="527"/>
      <c r="BM11" s="527"/>
      <c r="BN11" s="527"/>
      <c r="BO11" s="539" t="s">
        <v>23</v>
      </c>
      <c r="BP11" s="539"/>
      <c r="BQ11" s="519">
        <f>'男子入力欄'!P4</f>
        <v>0</v>
      </c>
      <c r="BR11" s="520"/>
      <c r="BS11" s="520"/>
      <c r="BT11" s="126" t="s">
        <v>18</v>
      </c>
      <c r="BU11" s="519">
        <f>'男子入力欄'!R4</f>
        <v>0</v>
      </c>
      <c r="BV11" s="520"/>
      <c r="BW11" s="520"/>
      <c r="BX11" s="126" t="s">
        <v>18</v>
      </c>
      <c r="BY11" s="530">
        <f>'男子入力欄'!T4</f>
        <v>0</v>
      </c>
      <c r="BZ11" s="531"/>
      <c r="CA11" s="532"/>
      <c r="CB11" s="57"/>
    </row>
    <row r="12" spans="2:80" s="43" customFormat="1" ht="9" customHeight="1">
      <c r="B12" s="670"/>
      <c r="C12" s="671"/>
      <c r="D12" s="671"/>
      <c r="E12" s="671"/>
      <c r="F12" s="671"/>
      <c r="G12" s="801"/>
      <c r="H12" s="677"/>
      <c r="I12" s="678"/>
      <c r="J12" s="678"/>
      <c r="K12" s="678"/>
      <c r="L12" s="678"/>
      <c r="M12" s="678"/>
      <c r="N12" s="678"/>
      <c r="O12" s="678"/>
      <c r="P12" s="678"/>
      <c r="Q12" s="678"/>
      <c r="R12" s="678"/>
      <c r="S12" s="678"/>
      <c r="T12" s="679"/>
      <c r="U12" s="560"/>
      <c r="V12" s="568"/>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0"/>
      <c r="AS12" s="544" t="s">
        <v>27</v>
      </c>
      <c r="AT12" s="545"/>
      <c r="AU12" s="521">
        <f>'男子入力欄'!P7</f>
        <v>0</v>
      </c>
      <c r="AV12" s="522"/>
      <c r="AW12" s="522"/>
      <c r="AX12" s="815" t="s">
        <v>18</v>
      </c>
      <c r="AY12" s="521">
        <f>'男子入力欄'!R7</f>
        <v>0</v>
      </c>
      <c r="AZ12" s="522"/>
      <c r="BA12" s="522"/>
      <c r="BB12" s="815" t="s">
        <v>47</v>
      </c>
      <c r="BC12" s="546">
        <f>'男子入力欄'!T7</f>
        <v>0</v>
      </c>
      <c r="BD12" s="547"/>
      <c r="BE12" s="547"/>
      <c r="BF12" s="540"/>
      <c r="BG12" s="526"/>
      <c r="BH12" s="527"/>
      <c r="BI12" s="527"/>
      <c r="BJ12" s="527"/>
      <c r="BK12" s="527"/>
      <c r="BL12" s="527"/>
      <c r="BM12" s="527"/>
      <c r="BN12" s="527"/>
      <c r="BO12" s="539" t="s">
        <v>25</v>
      </c>
      <c r="BP12" s="539"/>
      <c r="BQ12" s="519">
        <f>'男子入力欄'!P5</f>
        <v>0</v>
      </c>
      <c r="BR12" s="520"/>
      <c r="BS12" s="520"/>
      <c r="BT12" s="518" t="s">
        <v>18</v>
      </c>
      <c r="BU12" s="519">
        <f>'男子入力欄'!R5</f>
        <v>0</v>
      </c>
      <c r="BV12" s="520"/>
      <c r="BW12" s="520"/>
      <c r="BX12" s="518" t="s">
        <v>18</v>
      </c>
      <c r="BY12" s="530">
        <f>'男子入力欄'!T5</f>
        <v>0</v>
      </c>
      <c r="BZ12" s="531"/>
      <c r="CA12" s="532"/>
      <c r="CB12" s="57"/>
    </row>
    <row r="13" spans="2:80" s="43" customFormat="1" ht="6.75" customHeight="1">
      <c r="B13" s="670"/>
      <c r="C13" s="671"/>
      <c r="D13" s="671"/>
      <c r="E13" s="671"/>
      <c r="F13" s="671"/>
      <c r="G13" s="801"/>
      <c r="H13" s="677"/>
      <c r="I13" s="678"/>
      <c r="J13" s="678"/>
      <c r="K13" s="678"/>
      <c r="L13" s="678"/>
      <c r="M13" s="678"/>
      <c r="N13" s="678"/>
      <c r="O13" s="678"/>
      <c r="P13" s="678"/>
      <c r="Q13" s="678"/>
      <c r="R13" s="678"/>
      <c r="S13" s="678"/>
      <c r="T13" s="679"/>
      <c r="U13" s="560"/>
      <c r="V13" s="568"/>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0"/>
      <c r="AS13" s="544"/>
      <c r="AT13" s="545"/>
      <c r="AU13" s="522"/>
      <c r="AV13" s="522"/>
      <c r="AW13" s="522"/>
      <c r="AX13" s="815"/>
      <c r="AY13" s="522"/>
      <c r="AZ13" s="522"/>
      <c r="BA13" s="522"/>
      <c r="BB13" s="815"/>
      <c r="BC13" s="547"/>
      <c r="BD13" s="547"/>
      <c r="BE13" s="547"/>
      <c r="BF13" s="540"/>
      <c r="BG13" s="526"/>
      <c r="BH13" s="527"/>
      <c r="BI13" s="527"/>
      <c r="BJ13" s="527"/>
      <c r="BK13" s="527"/>
      <c r="BL13" s="527"/>
      <c r="BM13" s="527"/>
      <c r="BN13" s="527"/>
      <c r="BO13" s="539"/>
      <c r="BP13" s="539"/>
      <c r="BQ13" s="520"/>
      <c r="BR13" s="520"/>
      <c r="BS13" s="520"/>
      <c r="BT13" s="518"/>
      <c r="BU13" s="520"/>
      <c r="BV13" s="520"/>
      <c r="BW13" s="520"/>
      <c r="BX13" s="518"/>
      <c r="BY13" s="531"/>
      <c r="BZ13" s="531"/>
      <c r="CA13" s="532"/>
      <c r="CB13" s="57"/>
    </row>
    <row r="14" spans="2:80" s="43" customFormat="1" ht="14.25" customHeight="1" thickBot="1">
      <c r="B14" s="672"/>
      <c r="C14" s="673"/>
      <c r="D14" s="673"/>
      <c r="E14" s="673"/>
      <c r="F14" s="673"/>
      <c r="G14" s="802"/>
      <c r="H14" s="680"/>
      <c r="I14" s="681"/>
      <c r="J14" s="681"/>
      <c r="K14" s="681"/>
      <c r="L14" s="681"/>
      <c r="M14" s="681"/>
      <c r="N14" s="681"/>
      <c r="O14" s="681"/>
      <c r="P14" s="681"/>
      <c r="Q14" s="681"/>
      <c r="R14" s="681"/>
      <c r="S14" s="681"/>
      <c r="T14" s="682"/>
      <c r="U14" s="561"/>
      <c r="V14" s="533" t="s">
        <v>43</v>
      </c>
      <c r="W14" s="534"/>
      <c r="X14" s="534"/>
      <c r="Y14" s="535"/>
      <c r="Z14" s="535"/>
      <c r="AA14" s="535"/>
      <c r="AB14" s="535"/>
      <c r="AC14" s="535"/>
      <c r="AD14" s="535"/>
      <c r="AE14" s="535"/>
      <c r="AF14" s="535"/>
      <c r="AG14" s="535"/>
      <c r="AH14" s="535"/>
      <c r="AI14" s="535"/>
      <c r="AJ14" s="45" t="s">
        <v>16</v>
      </c>
      <c r="AK14" s="535"/>
      <c r="AL14" s="535"/>
      <c r="AM14" s="535"/>
      <c r="AN14" s="535"/>
      <c r="AO14" s="535"/>
      <c r="AP14" s="535"/>
      <c r="AQ14" s="46" t="s">
        <v>42</v>
      </c>
      <c r="AR14" s="561"/>
      <c r="AS14" s="571"/>
      <c r="AT14" s="572"/>
      <c r="AU14" s="523"/>
      <c r="AV14" s="523"/>
      <c r="AW14" s="523"/>
      <c r="AX14" s="816"/>
      <c r="AY14" s="523"/>
      <c r="AZ14" s="523"/>
      <c r="BA14" s="523"/>
      <c r="BB14" s="816"/>
      <c r="BC14" s="548"/>
      <c r="BD14" s="548"/>
      <c r="BE14" s="548"/>
      <c r="BF14" s="541"/>
      <c r="BG14" s="528"/>
      <c r="BH14" s="529"/>
      <c r="BI14" s="529"/>
      <c r="BJ14" s="529"/>
      <c r="BK14" s="529"/>
      <c r="BL14" s="529"/>
      <c r="BM14" s="529"/>
      <c r="BN14" s="529"/>
      <c r="BO14" s="817" t="s">
        <v>24</v>
      </c>
      <c r="BP14" s="817"/>
      <c r="BQ14" s="537"/>
      <c r="BR14" s="537"/>
      <c r="BS14" s="537"/>
      <c r="BT14" s="126" t="s">
        <v>18</v>
      </c>
      <c r="BU14" s="537"/>
      <c r="BV14" s="537"/>
      <c r="BW14" s="537"/>
      <c r="BX14" s="126" t="s">
        <v>18</v>
      </c>
      <c r="BY14" s="537"/>
      <c r="BZ14" s="537"/>
      <c r="CA14" s="538"/>
      <c r="CB14" s="57"/>
    </row>
    <row r="15" spans="2:89" s="48" customFormat="1" ht="9.75" customHeight="1" thickTop="1">
      <c r="B15" s="850" t="s">
        <v>382</v>
      </c>
      <c r="C15" s="851"/>
      <c r="D15" s="818" t="s">
        <v>52</v>
      </c>
      <c r="E15" s="819"/>
      <c r="F15" s="506" t="s">
        <v>45</v>
      </c>
      <c r="G15" s="507"/>
      <c r="H15" s="507"/>
      <c r="I15" s="508"/>
      <c r="J15" s="76"/>
      <c r="K15" s="506" t="s">
        <v>32</v>
      </c>
      <c r="L15" s="507"/>
      <c r="M15" s="507"/>
      <c r="N15" s="508"/>
      <c r="O15" s="636" t="s">
        <v>37</v>
      </c>
      <c r="P15" s="637"/>
      <c r="Q15" s="637"/>
      <c r="R15" s="637"/>
      <c r="S15" s="637"/>
      <c r="T15" s="641" t="s">
        <v>38</v>
      </c>
      <c r="U15" s="637"/>
      <c r="V15" s="637"/>
      <c r="W15" s="637"/>
      <c r="X15" s="642"/>
      <c r="Y15" s="500" t="s">
        <v>31</v>
      </c>
      <c r="Z15" s="501"/>
      <c r="AA15" s="502"/>
      <c r="AB15" s="506" t="s">
        <v>33</v>
      </c>
      <c r="AC15" s="507"/>
      <c r="AD15" s="507"/>
      <c r="AE15" s="507"/>
      <c r="AF15" s="507"/>
      <c r="AG15" s="507"/>
      <c r="AH15" s="507"/>
      <c r="AI15" s="507"/>
      <c r="AJ15" s="507"/>
      <c r="AK15" s="507"/>
      <c r="AL15" s="508"/>
      <c r="AM15" s="506" t="s">
        <v>49</v>
      </c>
      <c r="AN15" s="508"/>
      <c r="AO15" s="506" t="s">
        <v>154</v>
      </c>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6" t="s">
        <v>34</v>
      </c>
      <c r="BL15" s="507"/>
      <c r="BM15" s="507"/>
      <c r="BN15" s="507"/>
      <c r="BO15" s="507"/>
      <c r="BP15" s="507"/>
      <c r="BQ15" s="507"/>
      <c r="BR15" s="507"/>
      <c r="BS15" s="507"/>
      <c r="BT15" s="507"/>
      <c r="BU15" s="507"/>
      <c r="BV15" s="508"/>
      <c r="BW15" s="512" t="s">
        <v>29</v>
      </c>
      <c r="BX15" s="513"/>
      <c r="BY15" s="512" t="s">
        <v>28</v>
      </c>
      <c r="BZ15" s="513"/>
      <c r="CA15" s="516"/>
      <c r="CB15" s="47"/>
      <c r="CC15" s="47"/>
      <c r="CD15" s="47"/>
      <c r="CE15" s="47"/>
      <c r="CH15" s="34"/>
      <c r="CI15" s="34"/>
      <c r="CK15" s="43"/>
    </row>
    <row r="16" spans="2:89" s="48" customFormat="1" ht="18.75" customHeight="1" thickBot="1">
      <c r="B16" s="852"/>
      <c r="C16" s="853"/>
      <c r="D16" s="820"/>
      <c r="E16" s="821"/>
      <c r="F16" s="509"/>
      <c r="G16" s="510"/>
      <c r="H16" s="510"/>
      <c r="I16" s="511"/>
      <c r="J16" s="53"/>
      <c r="K16" s="509"/>
      <c r="L16" s="510"/>
      <c r="M16" s="510"/>
      <c r="N16" s="511"/>
      <c r="O16" s="638" t="s">
        <v>35</v>
      </c>
      <c r="P16" s="639"/>
      <c r="Q16" s="639"/>
      <c r="R16" s="639"/>
      <c r="S16" s="640"/>
      <c r="T16" s="510" t="s">
        <v>36</v>
      </c>
      <c r="U16" s="510"/>
      <c r="V16" s="510"/>
      <c r="W16" s="510"/>
      <c r="X16" s="511"/>
      <c r="Y16" s="503"/>
      <c r="Z16" s="504"/>
      <c r="AA16" s="505"/>
      <c r="AB16" s="509"/>
      <c r="AC16" s="510"/>
      <c r="AD16" s="510"/>
      <c r="AE16" s="510"/>
      <c r="AF16" s="510"/>
      <c r="AG16" s="510"/>
      <c r="AH16" s="510"/>
      <c r="AI16" s="510"/>
      <c r="AJ16" s="510"/>
      <c r="AK16" s="510"/>
      <c r="AL16" s="511"/>
      <c r="AM16" s="509"/>
      <c r="AN16" s="511"/>
      <c r="AO16" s="509"/>
      <c r="AP16" s="510"/>
      <c r="AQ16" s="510"/>
      <c r="AR16" s="510"/>
      <c r="AS16" s="510"/>
      <c r="AT16" s="510"/>
      <c r="AU16" s="510"/>
      <c r="AV16" s="510"/>
      <c r="AW16" s="510"/>
      <c r="AX16" s="510"/>
      <c r="AY16" s="510"/>
      <c r="AZ16" s="510"/>
      <c r="BA16" s="510"/>
      <c r="BB16" s="510"/>
      <c r="BC16" s="510"/>
      <c r="BD16" s="510"/>
      <c r="BE16" s="510"/>
      <c r="BF16" s="510"/>
      <c r="BG16" s="510"/>
      <c r="BH16" s="510"/>
      <c r="BI16" s="510"/>
      <c r="BJ16" s="510"/>
      <c r="BK16" s="509"/>
      <c r="BL16" s="510"/>
      <c r="BM16" s="510"/>
      <c r="BN16" s="510"/>
      <c r="BO16" s="510"/>
      <c r="BP16" s="510"/>
      <c r="BQ16" s="510"/>
      <c r="BR16" s="510"/>
      <c r="BS16" s="510"/>
      <c r="BT16" s="510"/>
      <c r="BU16" s="510"/>
      <c r="BV16" s="511"/>
      <c r="BW16" s="514"/>
      <c r="BX16" s="515"/>
      <c r="BY16" s="514"/>
      <c r="BZ16" s="515"/>
      <c r="CA16" s="517"/>
      <c r="CB16" s="47"/>
      <c r="CC16" s="47"/>
      <c r="CD16" s="47"/>
      <c r="CE16" s="47"/>
      <c r="CH16" s="34"/>
      <c r="CK16" s="43"/>
    </row>
    <row r="17" spans="2:83" s="48" customFormat="1" ht="10.5" customHeight="1">
      <c r="B17" s="846" t="str">
        <f>'男子入力欄'!E13</f>
        <v>継続</v>
      </c>
      <c r="C17" s="847"/>
      <c r="D17" s="418">
        <f>'男子入力欄'!F13</f>
        <v>6</v>
      </c>
      <c r="E17" s="419"/>
      <c r="F17" s="420" t="s">
        <v>0</v>
      </c>
      <c r="G17" s="296">
        <v>101</v>
      </c>
      <c r="H17" s="296"/>
      <c r="I17" s="250"/>
      <c r="J17" s="267">
        <f>VLOOKUP(G17,男子,2,FALSE)</f>
        <v>0</v>
      </c>
      <c r="K17" s="767" t="str">
        <f>VLOOKUP($G17,男子,3,FALSE)</f>
        <v>監督</v>
      </c>
      <c r="L17" s="768"/>
      <c r="M17" s="768"/>
      <c r="N17" s="769"/>
      <c r="O17" s="472">
        <f>VLOOKUP($G17,男子,15,FALSE)</f>
      </c>
      <c r="P17" s="473"/>
      <c r="Q17" s="473"/>
      <c r="R17" s="473"/>
      <c r="S17" s="474"/>
      <c r="T17" s="473">
        <f>VLOOKUP($G17,男子,16,FALSE)</f>
      </c>
      <c r="U17" s="473"/>
      <c r="V17" s="473"/>
      <c r="W17" s="473"/>
      <c r="X17" s="473"/>
      <c r="Y17" s="475" t="e">
        <f>VLOOKUP($G17,男子,4,FALSE)</f>
        <v>#N/A</v>
      </c>
      <c r="Z17" s="476"/>
      <c r="AA17" s="477"/>
      <c r="AB17" s="762" t="e">
        <f>VLOOKUP($G17,男子,5,FALSE)</f>
        <v>#N/A</v>
      </c>
      <c r="AC17" s="770"/>
      <c r="AD17" s="480">
        <f>VLOOKUP($G17,男子,11,FALSE)</f>
        <v>0</v>
      </c>
      <c r="AE17" s="766"/>
      <c r="AF17" s="465" t="s">
        <v>51</v>
      </c>
      <c r="AG17" s="465">
        <f>VLOOKUP($G17,男子,12,FALSE)</f>
        <v>0</v>
      </c>
      <c r="AH17" s="766"/>
      <c r="AI17" s="407" t="s">
        <v>50</v>
      </c>
      <c r="AJ17" s="465">
        <f>VLOOKUP($G17,男子,13,FALSE)</f>
        <v>0</v>
      </c>
      <c r="AK17" s="766"/>
      <c r="AL17" s="337" t="s">
        <v>44</v>
      </c>
      <c r="AM17" s="468">
        <f>VLOOKUP($G17,男子,10,FALSE)</f>
        <v>0</v>
      </c>
      <c r="AN17" s="469"/>
      <c r="AO17" s="824" t="s">
        <v>74</v>
      </c>
      <c r="AP17" s="825"/>
      <c r="AQ17" s="58" t="s">
        <v>75</v>
      </c>
      <c r="AR17" s="823">
        <f>W10</f>
        <v>0</v>
      </c>
      <c r="AS17" s="823"/>
      <c r="AT17" s="823"/>
      <c r="AU17" s="124" t="s">
        <v>76</v>
      </c>
      <c r="AV17" s="828">
        <f>AA10</f>
        <v>0</v>
      </c>
      <c r="AW17" s="828"/>
      <c r="AX17" s="828"/>
      <c r="AY17" s="60"/>
      <c r="AZ17" s="60"/>
      <c r="BA17" s="60"/>
      <c r="BB17" s="60"/>
      <c r="BC17" s="60"/>
      <c r="BD17" s="60"/>
      <c r="BE17" s="60"/>
      <c r="BF17" s="60"/>
      <c r="BG17" s="60"/>
      <c r="BH17" s="61"/>
      <c r="BI17" s="62"/>
      <c r="BJ17" s="62"/>
      <c r="BK17" s="724" t="s">
        <v>77</v>
      </c>
      <c r="BL17" s="330">
        <f>BQ11</f>
        <v>0</v>
      </c>
      <c r="BM17" s="330"/>
      <c r="BN17" s="330"/>
      <c r="BO17" s="721" t="s">
        <v>76</v>
      </c>
      <c r="BP17" s="330">
        <f>BU11</f>
        <v>0</v>
      </c>
      <c r="BQ17" s="330"/>
      <c r="BR17" s="330"/>
      <c r="BS17" s="721" t="s">
        <v>76</v>
      </c>
      <c r="BT17" s="822">
        <f>BY11</f>
        <v>0</v>
      </c>
      <c r="BU17" s="497"/>
      <c r="BV17" s="497"/>
      <c r="BW17" s="392"/>
      <c r="BX17" s="393"/>
      <c r="BY17" s="406"/>
      <c r="BZ17" s="407"/>
      <c r="CA17" s="408"/>
      <c r="CB17" s="47"/>
      <c r="CC17" s="47"/>
      <c r="CD17" s="47"/>
      <c r="CE17" s="47"/>
    </row>
    <row r="18" spans="2:89" s="49" customFormat="1" ht="21" customHeight="1">
      <c r="B18" s="848"/>
      <c r="C18" s="849"/>
      <c r="D18" s="354"/>
      <c r="E18" s="355"/>
      <c r="F18" s="356"/>
      <c r="G18" s="357"/>
      <c r="H18" s="357"/>
      <c r="I18" s="340"/>
      <c r="J18" s="268"/>
      <c r="K18" s="358"/>
      <c r="L18" s="359"/>
      <c r="M18" s="359"/>
      <c r="N18" s="360"/>
      <c r="O18" s="322">
        <f>VLOOKUP($G17,男子,8,FALSE)</f>
        <v>0</v>
      </c>
      <c r="P18" s="323"/>
      <c r="Q18" s="323"/>
      <c r="R18" s="323"/>
      <c r="S18" s="324"/>
      <c r="T18" s="323">
        <f>VLOOKUP($G17,男子,9,FALSE)</f>
        <v>0</v>
      </c>
      <c r="U18" s="323"/>
      <c r="V18" s="323"/>
      <c r="W18" s="323"/>
      <c r="X18" s="325"/>
      <c r="Y18" s="346"/>
      <c r="Z18" s="347"/>
      <c r="AA18" s="348"/>
      <c r="AB18" s="741"/>
      <c r="AC18" s="760"/>
      <c r="AD18" s="757"/>
      <c r="AE18" s="743"/>
      <c r="AF18" s="758"/>
      <c r="AG18" s="743"/>
      <c r="AH18" s="743"/>
      <c r="AI18" s="758"/>
      <c r="AJ18" s="743"/>
      <c r="AK18" s="743"/>
      <c r="AL18" s="338"/>
      <c r="AM18" s="339"/>
      <c r="AN18" s="340"/>
      <c r="AO18" s="826"/>
      <c r="AP18" s="827"/>
      <c r="AQ18" s="326">
        <f>V11</f>
        <v>0</v>
      </c>
      <c r="AR18" s="327"/>
      <c r="AS18" s="327"/>
      <c r="AT18" s="327"/>
      <c r="AU18" s="327"/>
      <c r="AV18" s="327"/>
      <c r="AW18" s="327"/>
      <c r="AX18" s="327"/>
      <c r="AY18" s="327"/>
      <c r="AZ18" s="327"/>
      <c r="BA18" s="327"/>
      <c r="BB18" s="327"/>
      <c r="BC18" s="327"/>
      <c r="BD18" s="327"/>
      <c r="BE18" s="327"/>
      <c r="BF18" s="327"/>
      <c r="BG18" s="327"/>
      <c r="BH18" s="327"/>
      <c r="BI18" s="327"/>
      <c r="BJ18" s="328"/>
      <c r="BK18" s="724"/>
      <c r="BL18" s="330"/>
      <c r="BM18" s="330"/>
      <c r="BN18" s="330"/>
      <c r="BO18" s="755"/>
      <c r="BP18" s="330"/>
      <c r="BQ18" s="330"/>
      <c r="BR18" s="330"/>
      <c r="BS18" s="721"/>
      <c r="BT18" s="331"/>
      <c r="BU18" s="331"/>
      <c r="BV18" s="331"/>
      <c r="BW18" s="317"/>
      <c r="BX18" s="318"/>
      <c r="BY18" s="319"/>
      <c r="BZ18" s="320"/>
      <c r="CA18" s="321"/>
      <c r="CB18" s="1"/>
      <c r="CC18" s="1"/>
      <c r="CD18" s="1"/>
      <c r="CE18" s="1"/>
      <c r="CK18" s="48"/>
    </row>
    <row r="19" spans="2:83" s="48" customFormat="1" ht="9.75" customHeight="1">
      <c r="B19" s="842" t="str">
        <f>'男子入力欄'!E14</f>
        <v>継続</v>
      </c>
      <c r="C19" s="843"/>
      <c r="D19" s="242">
        <f>'男子入力欄'!F14</f>
        <v>6</v>
      </c>
      <c r="E19" s="243"/>
      <c r="F19" s="294" t="s">
        <v>0</v>
      </c>
      <c r="G19" s="296">
        <v>102</v>
      </c>
      <c r="H19" s="296"/>
      <c r="I19" s="250"/>
      <c r="J19" s="269">
        <f>VLOOKUP(G19,男子,2,FALSE)</f>
        <v>0</v>
      </c>
      <c r="K19" s="298" t="e">
        <f>VLOOKUP($G19,男子,3,FALSE)</f>
        <v>#N/A</v>
      </c>
      <c r="L19" s="299"/>
      <c r="M19" s="299"/>
      <c r="N19" s="300"/>
      <c r="O19" s="306">
        <f>VLOOKUP($G19,男子,15,FALSE)</f>
      </c>
      <c r="P19" s="307"/>
      <c r="Q19" s="307"/>
      <c r="R19" s="307"/>
      <c r="S19" s="308"/>
      <c r="T19" s="307">
        <f>VLOOKUP($G19,男子,16,FALSE)</f>
      </c>
      <c r="U19" s="307"/>
      <c r="V19" s="307"/>
      <c r="W19" s="307"/>
      <c r="X19" s="307"/>
      <c r="Y19" s="309" t="e">
        <f>VLOOKUP($G19,男子,4,FALSE)</f>
        <v>#N/A</v>
      </c>
      <c r="Z19" s="310"/>
      <c r="AA19" s="311"/>
      <c r="AB19" s="740" t="e">
        <f>VLOOKUP($G19,男子,5,FALSE)</f>
        <v>#N/A</v>
      </c>
      <c r="AC19" s="759"/>
      <c r="AD19" s="259">
        <f>VLOOKUP($G19,男子,11,FALSE)</f>
        <v>0</v>
      </c>
      <c r="AE19" s="742"/>
      <c r="AF19" s="256" t="s">
        <v>51</v>
      </c>
      <c r="AG19" s="256">
        <f>VLOOKUP($G19,男子,12,FALSE)</f>
        <v>0</v>
      </c>
      <c r="AH19" s="742"/>
      <c r="AI19" s="275" t="s">
        <v>50</v>
      </c>
      <c r="AJ19" s="256">
        <f>VLOOKUP($G19,男子,13,FALSE)</f>
        <v>0</v>
      </c>
      <c r="AK19" s="742"/>
      <c r="AL19" s="253" t="s">
        <v>44</v>
      </c>
      <c r="AM19" s="251">
        <f>VLOOKUP($G19,男子,10,FALSE)</f>
        <v>0</v>
      </c>
      <c r="AN19" s="250"/>
      <c r="AO19" s="829" t="s">
        <v>74</v>
      </c>
      <c r="AP19" s="830"/>
      <c r="AQ19" s="58" t="s">
        <v>75</v>
      </c>
      <c r="AR19" s="823">
        <f>AR17</f>
        <v>0</v>
      </c>
      <c r="AS19" s="823"/>
      <c r="AT19" s="823"/>
      <c r="AU19" s="124" t="s">
        <v>76</v>
      </c>
      <c r="AV19" s="828">
        <f>AV17</f>
        <v>0</v>
      </c>
      <c r="AW19" s="828"/>
      <c r="AX19" s="828"/>
      <c r="AY19" s="60"/>
      <c r="AZ19" s="60"/>
      <c r="BA19" s="60"/>
      <c r="BB19" s="60"/>
      <c r="BC19" s="60"/>
      <c r="BD19" s="60"/>
      <c r="BE19" s="60"/>
      <c r="BF19" s="60"/>
      <c r="BG19" s="60"/>
      <c r="BH19" s="61"/>
      <c r="BI19" s="62"/>
      <c r="BJ19" s="62"/>
      <c r="BK19" s="740" t="s">
        <v>77</v>
      </c>
      <c r="BL19" s="284">
        <f>BL17:BL17</f>
        <v>0</v>
      </c>
      <c r="BM19" s="284"/>
      <c r="BN19" s="284"/>
      <c r="BO19" s="754" t="s">
        <v>76</v>
      </c>
      <c r="BP19" s="284">
        <f>BP17:BP17</f>
        <v>0</v>
      </c>
      <c r="BQ19" s="284"/>
      <c r="BR19" s="284"/>
      <c r="BS19" s="754" t="s">
        <v>76</v>
      </c>
      <c r="BT19" s="284">
        <f>BT17:BT17</f>
        <v>0</v>
      </c>
      <c r="BU19" s="284"/>
      <c r="BV19" s="284"/>
      <c r="BW19" s="270"/>
      <c r="BX19" s="271"/>
      <c r="BY19" s="274"/>
      <c r="BZ19" s="275"/>
      <c r="CA19" s="276"/>
      <c r="CB19" s="47"/>
      <c r="CC19" s="47"/>
      <c r="CD19" s="47"/>
      <c r="CE19" s="47"/>
    </row>
    <row r="20" spans="2:83" s="49" customFormat="1" ht="21" customHeight="1">
      <c r="B20" s="848"/>
      <c r="C20" s="849"/>
      <c r="D20" s="354"/>
      <c r="E20" s="355"/>
      <c r="F20" s="356"/>
      <c r="G20" s="357"/>
      <c r="H20" s="357"/>
      <c r="I20" s="340"/>
      <c r="J20" s="268"/>
      <c r="K20" s="358"/>
      <c r="L20" s="359"/>
      <c r="M20" s="359"/>
      <c r="N20" s="360"/>
      <c r="O20" s="322">
        <f>VLOOKUP($G19,男子,8,FALSE)</f>
        <v>0</v>
      </c>
      <c r="P20" s="323"/>
      <c r="Q20" s="323"/>
      <c r="R20" s="323"/>
      <c r="S20" s="324"/>
      <c r="T20" s="323">
        <f>VLOOKUP($G19,男子,9,FALSE)</f>
        <v>0</v>
      </c>
      <c r="U20" s="323"/>
      <c r="V20" s="323"/>
      <c r="W20" s="323"/>
      <c r="X20" s="325"/>
      <c r="Y20" s="346"/>
      <c r="Z20" s="347"/>
      <c r="AA20" s="348"/>
      <c r="AB20" s="741"/>
      <c r="AC20" s="760"/>
      <c r="AD20" s="757"/>
      <c r="AE20" s="743"/>
      <c r="AF20" s="758"/>
      <c r="AG20" s="743"/>
      <c r="AH20" s="743"/>
      <c r="AI20" s="758"/>
      <c r="AJ20" s="743"/>
      <c r="AK20" s="743"/>
      <c r="AL20" s="338"/>
      <c r="AM20" s="339"/>
      <c r="AN20" s="340"/>
      <c r="AO20" s="826"/>
      <c r="AP20" s="827"/>
      <c r="AQ20" s="326">
        <f>AQ18</f>
        <v>0</v>
      </c>
      <c r="AR20" s="327"/>
      <c r="AS20" s="327"/>
      <c r="AT20" s="327"/>
      <c r="AU20" s="327"/>
      <c r="AV20" s="327"/>
      <c r="AW20" s="327"/>
      <c r="AX20" s="327"/>
      <c r="AY20" s="327"/>
      <c r="AZ20" s="327"/>
      <c r="BA20" s="327"/>
      <c r="BB20" s="327"/>
      <c r="BC20" s="327"/>
      <c r="BD20" s="327"/>
      <c r="BE20" s="327"/>
      <c r="BF20" s="327"/>
      <c r="BG20" s="327"/>
      <c r="BH20" s="327"/>
      <c r="BI20" s="327"/>
      <c r="BJ20" s="328"/>
      <c r="BK20" s="741"/>
      <c r="BL20" s="331"/>
      <c r="BM20" s="331"/>
      <c r="BN20" s="331"/>
      <c r="BO20" s="755"/>
      <c r="BP20" s="331"/>
      <c r="BQ20" s="331"/>
      <c r="BR20" s="331"/>
      <c r="BS20" s="755"/>
      <c r="BT20" s="331"/>
      <c r="BU20" s="331"/>
      <c r="BV20" s="331"/>
      <c r="BW20" s="317"/>
      <c r="BX20" s="318"/>
      <c r="BY20" s="319"/>
      <c r="BZ20" s="320"/>
      <c r="CA20" s="321"/>
      <c r="CB20" s="1"/>
      <c r="CC20" s="1"/>
      <c r="CD20" s="1"/>
      <c r="CE20" s="1"/>
    </row>
    <row r="21" spans="2:83" s="48" customFormat="1" ht="9.75" customHeight="1">
      <c r="B21" s="842" t="str">
        <f>'男子入力欄'!E15</f>
        <v>継続</v>
      </c>
      <c r="C21" s="843"/>
      <c r="D21" s="242">
        <f>'男子入力欄'!F15</f>
        <v>6</v>
      </c>
      <c r="E21" s="243"/>
      <c r="F21" s="294" t="s">
        <v>78</v>
      </c>
      <c r="G21" s="296">
        <v>103</v>
      </c>
      <c r="H21" s="296"/>
      <c r="I21" s="250"/>
      <c r="J21" s="304">
        <f>VLOOKUP(G21,男子,2,FALSE)</f>
        <v>0</v>
      </c>
      <c r="K21" s="298" t="str">
        <f>VLOOKUP($G21,男子,3,FALSE)</f>
        <v>監督</v>
      </c>
      <c r="L21" s="299"/>
      <c r="M21" s="299"/>
      <c r="N21" s="300"/>
      <c r="O21" s="306">
        <f>VLOOKUP($G21,男子,15,FALSE)</f>
      </c>
      <c r="P21" s="307"/>
      <c r="Q21" s="307"/>
      <c r="R21" s="307"/>
      <c r="S21" s="308"/>
      <c r="T21" s="307">
        <f>VLOOKUP($G21,男子,16,FALSE)</f>
      </c>
      <c r="U21" s="307"/>
      <c r="V21" s="307"/>
      <c r="W21" s="307"/>
      <c r="X21" s="307"/>
      <c r="Y21" s="309" t="e">
        <f>VLOOKUP($G21,男子,4,FALSE)</f>
        <v>#N/A</v>
      </c>
      <c r="Z21" s="310"/>
      <c r="AA21" s="311"/>
      <c r="AB21" s="740" t="e">
        <f>VLOOKUP($G21,男子,5,FALSE)</f>
        <v>#N/A</v>
      </c>
      <c r="AC21" s="759"/>
      <c r="AD21" s="350">
        <f>VLOOKUP($G21,男子,11,FALSE)</f>
        <v>0</v>
      </c>
      <c r="AE21" s="727"/>
      <c r="AF21" s="256" t="s">
        <v>51</v>
      </c>
      <c r="AG21" s="256">
        <f>VLOOKUP($G21,男子,12,FALSE)</f>
        <v>0</v>
      </c>
      <c r="AH21" s="742"/>
      <c r="AI21" s="275" t="s">
        <v>50</v>
      </c>
      <c r="AJ21" s="256">
        <f>VLOOKUP($G21,男子,13,FALSE)</f>
        <v>0</v>
      </c>
      <c r="AK21" s="742"/>
      <c r="AL21" s="253" t="s">
        <v>44</v>
      </c>
      <c r="AM21" s="251">
        <f>VLOOKUP($G21,男子,10,FALSE)</f>
        <v>0</v>
      </c>
      <c r="AN21" s="250"/>
      <c r="AO21" s="829" t="s">
        <v>74</v>
      </c>
      <c r="AP21" s="830"/>
      <c r="AQ21" s="58" t="s">
        <v>75</v>
      </c>
      <c r="AR21" s="823">
        <f>AR19</f>
        <v>0</v>
      </c>
      <c r="AS21" s="823"/>
      <c r="AT21" s="823"/>
      <c r="AU21" s="124" t="s">
        <v>76</v>
      </c>
      <c r="AV21" s="828">
        <f>AV19</f>
        <v>0</v>
      </c>
      <c r="AW21" s="828"/>
      <c r="AX21" s="828"/>
      <c r="AY21" s="60"/>
      <c r="AZ21" s="60"/>
      <c r="BA21" s="60"/>
      <c r="BB21" s="60"/>
      <c r="BC21" s="60"/>
      <c r="BD21" s="60"/>
      <c r="BE21" s="60"/>
      <c r="BF21" s="60"/>
      <c r="BG21" s="60"/>
      <c r="BH21" s="61"/>
      <c r="BI21" s="62"/>
      <c r="BJ21" s="62"/>
      <c r="BK21" s="740" t="s">
        <v>77</v>
      </c>
      <c r="BL21" s="284">
        <f>BL19:BL19</f>
        <v>0</v>
      </c>
      <c r="BM21" s="284"/>
      <c r="BN21" s="284"/>
      <c r="BO21" s="754" t="s">
        <v>76</v>
      </c>
      <c r="BP21" s="284">
        <f>BP19:BP19</f>
        <v>0</v>
      </c>
      <c r="BQ21" s="284"/>
      <c r="BR21" s="284"/>
      <c r="BS21" s="754" t="s">
        <v>76</v>
      </c>
      <c r="BT21" s="284">
        <f>BT19:BT19</f>
        <v>0</v>
      </c>
      <c r="BU21" s="284"/>
      <c r="BV21" s="284"/>
      <c r="BW21" s="270"/>
      <c r="BX21" s="271"/>
      <c r="BY21" s="274"/>
      <c r="BZ21" s="275"/>
      <c r="CA21" s="276"/>
      <c r="CB21" s="47"/>
      <c r="CC21" s="47"/>
      <c r="CD21" s="47"/>
      <c r="CE21" s="47"/>
    </row>
    <row r="22" spans="2:83" s="49" customFormat="1" ht="21" customHeight="1">
      <c r="B22" s="848"/>
      <c r="C22" s="849"/>
      <c r="D22" s="354"/>
      <c r="E22" s="355"/>
      <c r="F22" s="356"/>
      <c r="G22" s="357"/>
      <c r="H22" s="357"/>
      <c r="I22" s="340"/>
      <c r="J22" s="361"/>
      <c r="K22" s="358"/>
      <c r="L22" s="359"/>
      <c r="M22" s="359"/>
      <c r="N22" s="360"/>
      <c r="O22" s="322">
        <f>VLOOKUP($G21,男子,8,FALSE)</f>
        <v>0</v>
      </c>
      <c r="P22" s="323"/>
      <c r="Q22" s="323"/>
      <c r="R22" s="323"/>
      <c r="S22" s="324"/>
      <c r="T22" s="323">
        <f>VLOOKUP($G21,男子,9,FALSE)</f>
        <v>0</v>
      </c>
      <c r="U22" s="323"/>
      <c r="V22" s="323"/>
      <c r="W22" s="323"/>
      <c r="X22" s="325"/>
      <c r="Y22" s="346"/>
      <c r="Z22" s="347"/>
      <c r="AA22" s="348"/>
      <c r="AB22" s="741"/>
      <c r="AC22" s="760"/>
      <c r="AD22" s="757"/>
      <c r="AE22" s="743"/>
      <c r="AF22" s="758"/>
      <c r="AG22" s="743"/>
      <c r="AH22" s="743"/>
      <c r="AI22" s="758"/>
      <c r="AJ22" s="743"/>
      <c r="AK22" s="743"/>
      <c r="AL22" s="338"/>
      <c r="AM22" s="339"/>
      <c r="AN22" s="340"/>
      <c r="AO22" s="826"/>
      <c r="AP22" s="827"/>
      <c r="AQ22" s="326">
        <f>AQ20</f>
        <v>0</v>
      </c>
      <c r="AR22" s="327"/>
      <c r="AS22" s="327"/>
      <c r="AT22" s="327"/>
      <c r="AU22" s="327"/>
      <c r="AV22" s="327"/>
      <c r="AW22" s="327"/>
      <c r="AX22" s="327"/>
      <c r="AY22" s="327"/>
      <c r="AZ22" s="327"/>
      <c r="BA22" s="327"/>
      <c r="BB22" s="327"/>
      <c r="BC22" s="327"/>
      <c r="BD22" s="327"/>
      <c r="BE22" s="327"/>
      <c r="BF22" s="327"/>
      <c r="BG22" s="327"/>
      <c r="BH22" s="327"/>
      <c r="BI22" s="327"/>
      <c r="BJ22" s="328"/>
      <c r="BK22" s="741"/>
      <c r="BL22" s="331"/>
      <c r="BM22" s="331"/>
      <c r="BN22" s="331"/>
      <c r="BO22" s="755"/>
      <c r="BP22" s="331"/>
      <c r="BQ22" s="331"/>
      <c r="BR22" s="331"/>
      <c r="BS22" s="755"/>
      <c r="BT22" s="331"/>
      <c r="BU22" s="331"/>
      <c r="BV22" s="331"/>
      <c r="BW22" s="317"/>
      <c r="BX22" s="318"/>
      <c r="BY22" s="319"/>
      <c r="BZ22" s="320"/>
      <c r="CA22" s="321"/>
      <c r="CB22" s="1"/>
      <c r="CC22" s="1"/>
      <c r="CD22" s="1"/>
      <c r="CE22" s="1"/>
    </row>
    <row r="23" spans="2:83" s="48" customFormat="1" ht="9.75" customHeight="1">
      <c r="B23" s="842" t="str">
        <f>'男子入力欄'!E16</f>
        <v>継続</v>
      </c>
      <c r="C23" s="843"/>
      <c r="D23" s="242">
        <f>'男子入力欄'!F16</f>
        <v>6</v>
      </c>
      <c r="E23" s="243"/>
      <c r="F23" s="294" t="s">
        <v>79</v>
      </c>
      <c r="G23" s="296">
        <v>104</v>
      </c>
      <c r="H23" s="296"/>
      <c r="I23" s="250"/>
      <c r="J23" s="304">
        <f>VLOOKUP(G23,男子,2,FALSE)</f>
        <v>0</v>
      </c>
      <c r="K23" s="298" t="e">
        <f>VLOOKUP($G23,男子,3,FALSE)</f>
        <v>#N/A</v>
      </c>
      <c r="L23" s="299"/>
      <c r="M23" s="299"/>
      <c r="N23" s="300"/>
      <c r="O23" s="343">
        <f>VLOOKUP($G23,男子,15,FALSE)</f>
      </c>
      <c r="P23" s="344"/>
      <c r="Q23" s="344"/>
      <c r="R23" s="344"/>
      <c r="S23" s="345"/>
      <c r="T23" s="344">
        <f>VLOOKUP($G23,男子,16,FALSE)</f>
      </c>
      <c r="U23" s="344"/>
      <c r="V23" s="344"/>
      <c r="W23" s="344"/>
      <c r="X23" s="344"/>
      <c r="Y23" s="309" t="e">
        <f>VLOOKUP($G23,男子,4,FALSE)</f>
        <v>#N/A</v>
      </c>
      <c r="Z23" s="310"/>
      <c r="AA23" s="311"/>
      <c r="AB23" s="740" t="e">
        <f>VLOOKUP($G23,男子,5,FALSE)</f>
        <v>#N/A</v>
      </c>
      <c r="AC23" s="759"/>
      <c r="AD23" s="259">
        <f>VLOOKUP($G23,男子,11,FALSE)</f>
        <v>0</v>
      </c>
      <c r="AE23" s="742"/>
      <c r="AF23" s="256" t="s">
        <v>51</v>
      </c>
      <c r="AG23" s="256">
        <f>VLOOKUP($G23,男子,12,FALSE)</f>
        <v>0</v>
      </c>
      <c r="AH23" s="742"/>
      <c r="AI23" s="275" t="s">
        <v>50</v>
      </c>
      <c r="AJ23" s="256">
        <f>VLOOKUP($G23,男子,13,FALSE)</f>
        <v>0</v>
      </c>
      <c r="AK23" s="742"/>
      <c r="AL23" s="253" t="s">
        <v>44</v>
      </c>
      <c r="AM23" s="251">
        <f>VLOOKUP($G23,男子,10,FALSE)</f>
        <v>0</v>
      </c>
      <c r="AN23" s="250"/>
      <c r="AO23" s="829" t="s">
        <v>74</v>
      </c>
      <c r="AP23" s="830"/>
      <c r="AQ23" s="64" t="s">
        <v>75</v>
      </c>
      <c r="AR23" s="832">
        <f>AR21</f>
        <v>0</v>
      </c>
      <c r="AS23" s="832"/>
      <c r="AT23" s="832"/>
      <c r="AU23" s="125" t="s">
        <v>76</v>
      </c>
      <c r="AV23" s="831">
        <f>AV21</f>
        <v>0</v>
      </c>
      <c r="AW23" s="831"/>
      <c r="AX23" s="831"/>
      <c r="AY23" s="65"/>
      <c r="AZ23" s="65"/>
      <c r="BA23" s="65"/>
      <c r="BB23" s="65"/>
      <c r="BC23" s="65"/>
      <c r="BD23" s="65"/>
      <c r="BE23" s="65"/>
      <c r="BF23" s="65"/>
      <c r="BG23" s="65"/>
      <c r="BH23" s="66"/>
      <c r="BI23" s="67"/>
      <c r="BJ23" s="67"/>
      <c r="BK23" s="740" t="s">
        <v>77</v>
      </c>
      <c r="BL23" s="284">
        <f>BL21:BL21</f>
        <v>0</v>
      </c>
      <c r="BM23" s="284"/>
      <c r="BN23" s="284"/>
      <c r="BO23" s="754" t="s">
        <v>76</v>
      </c>
      <c r="BP23" s="284">
        <f>BP21:BP21</f>
        <v>0</v>
      </c>
      <c r="BQ23" s="284"/>
      <c r="BR23" s="284"/>
      <c r="BS23" s="754" t="s">
        <v>76</v>
      </c>
      <c r="BT23" s="284">
        <f>BT21:BT21</f>
        <v>0</v>
      </c>
      <c r="BU23" s="284"/>
      <c r="BV23" s="284"/>
      <c r="BW23" s="270"/>
      <c r="BX23" s="271"/>
      <c r="BY23" s="274"/>
      <c r="BZ23" s="275"/>
      <c r="CA23" s="276"/>
      <c r="CB23" s="47"/>
      <c r="CC23" s="47"/>
      <c r="CD23" s="47"/>
      <c r="CE23" s="47"/>
    </row>
    <row r="24" spans="2:83" s="49" customFormat="1" ht="21" customHeight="1">
      <c r="B24" s="848"/>
      <c r="C24" s="849"/>
      <c r="D24" s="354"/>
      <c r="E24" s="355"/>
      <c r="F24" s="356"/>
      <c r="G24" s="357"/>
      <c r="H24" s="357"/>
      <c r="I24" s="340"/>
      <c r="J24" s="361"/>
      <c r="K24" s="358"/>
      <c r="L24" s="359"/>
      <c r="M24" s="359"/>
      <c r="N24" s="360"/>
      <c r="O24" s="322">
        <f>VLOOKUP($G23,男子,8,FALSE)</f>
        <v>0</v>
      </c>
      <c r="P24" s="323"/>
      <c r="Q24" s="323"/>
      <c r="R24" s="323"/>
      <c r="S24" s="324"/>
      <c r="T24" s="323">
        <f>VLOOKUP($G23,男子,9,FALSE)</f>
        <v>0</v>
      </c>
      <c r="U24" s="323"/>
      <c r="V24" s="323"/>
      <c r="W24" s="323"/>
      <c r="X24" s="325"/>
      <c r="Y24" s="346"/>
      <c r="Z24" s="347"/>
      <c r="AA24" s="348"/>
      <c r="AB24" s="741"/>
      <c r="AC24" s="760"/>
      <c r="AD24" s="757"/>
      <c r="AE24" s="743"/>
      <c r="AF24" s="758"/>
      <c r="AG24" s="743"/>
      <c r="AH24" s="743"/>
      <c r="AI24" s="758"/>
      <c r="AJ24" s="743"/>
      <c r="AK24" s="743"/>
      <c r="AL24" s="338"/>
      <c r="AM24" s="339"/>
      <c r="AN24" s="340"/>
      <c r="AO24" s="826"/>
      <c r="AP24" s="827"/>
      <c r="AQ24" s="326">
        <f>AQ22</f>
        <v>0</v>
      </c>
      <c r="AR24" s="327"/>
      <c r="AS24" s="327"/>
      <c r="AT24" s="327"/>
      <c r="AU24" s="327"/>
      <c r="AV24" s="327"/>
      <c r="AW24" s="327"/>
      <c r="AX24" s="327"/>
      <c r="AY24" s="327"/>
      <c r="AZ24" s="327"/>
      <c r="BA24" s="327"/>
      <c r="BB24" s="327"/>
      <c r="BC24" s="327"/>
      <c r="BD24" s="327"/>
      <c r="BE24" s="327"/>
      <c r="BF24" s="327"/>
      <c r="BG24" s="327"/>
      <c r="BH24" s="327"/>
      <c r="BI24" s="327"/>
      <c r="BJ24" s="328"/>
      <c r="BK24" s="741"/>
      <c r="BL24" s="331"/>
      <c r="BM24" s="331"/>
      <c r="BN24" s="331"/>
      <c r="BO24" s="755"/>
      <c r="BP24" s="331"/>
      <c r="BQ24" s="331"/>
      <c r="BR24" s="331"/>
      <c r="BS24" s="755"/>
      <c r="BT24" s="331"/>
      <c r="BU24" s="331"/>
      <c r="BV24" s="331"/>
      <c r="BW24" s="317"/>
      <c r="BX24" s="318"/>
      <c r="BY24" s="319"/>
      <c r="BZ24" s="320"/>
      <c r="CA24" s="321"/>
      <c r="CB24" s="1"/>
      <c r="CC24" s="1"/>
      <c r="CD24" s="1"/>
      <c r="CE24" s="1"/>
    </row>
    <row r="25" spans="2:83" s="48" customFormat="1" ht="9.75" customHeight="1">
      <c r="B25" s="842" t="str">
        <f>'男子入力欄'!E17</f>
        <v>継続</v>
      </c>
      <c r="C25" s="843"/>
      <c r="D25" s="242">
        <f>'男子入力欄'!F17</f>
        <v>6</v>
      </c>
      <c r="E25" s="243"/>
      <c r="F25" s="294" t="s">
        <v>80</v>
      </c>
      <c r="G25" s="296">
        <v>105</v>
      </c>
      <c r="H25" s="296"/>
      <c r="I25" s="250"/>
      <c r="J25" s="304">
        <f>VLOOKUP(G25,男子,2,FALSE)</f>
        <v>0</v>
      </c>
      <c r="K25" s="298" t="e">
        <f>VLOOKUP($G25,男子,3,FALSE)</f>
        <v>#N/A</v>
      </c>
      <c r="L25" s="299"/>
      <c r="M25" s="299"/>
      <c r="N25" s="300"/>
      <c r="O25" s="306">
        <f>VLOOKUP($G25,男子,15,FALSE)</f>
      </c>
      <c r="P25" s="307"/>
      <c r="Q25" s="307"/>
      <c r="R25" s="307"/>
      <c r="S25" s="308"/>
      <c r="T25" s="307">
        <f>VLOOKUP($G25,男子,16,FALSE)</f>
      </c>
      <c r="U25" s="307"/>
      <c r="V25" s="307"/>
      <c r="W25" s="307"/>
      <c r="X25" s="307"/>
      <c r="Y25" s="309" t="e">
        <f>VLOOKUP($G25,男子,4,FALSE)</f>
        <v>#N/A</v>
      </c>
      <c r="Z25" s="310"/>
      <c r="AA25" s="311"/>
      <c r="AB25" s="740" t="e">
        <f>VLOOKUP($G25,男子,5,FALSE)</f>
        <v>#N/A</v>
      </c>
      <c r="AC25" s="759"/>
      <c r="AD25" s="350">
        <f>VLOOKUP($G25,男子,11,FALSE)</f>
        <v>0</v>
      </c>
      <c r="AE25" s="727"/>
      <c r="AF25" s="726" t="s">
        <v>51</v>
      </c>
      <c r="AG25" s="726">
        <f>VLOOKUP($G25,男子,12,FALSE)</f>
        <v>0</v>
      </c>
      <c r="AH25" s="727"/>
      <c r="AI25" s="719" t="s">
        <v>50</v>
      </c>
      <c r="AJ25" s="726">
        <f>VLOOKUP($G25,男子,13,FALSE)</f>
        <v>0</v>
      </c>
      <c r="AK25" s="727"/>
      <c r="AL25" s="253" t="s">
        <v>44</v>
      </c>
      <c r="AM25" s="251">
        <f>VLOOKUP($G25,男子,10,FALSE)</f>
        <v>0</v>
      </c>
      <c r="AN25" s="250"/>
      <c r="AO25" s="829" t="s">
        <v>74</v>
      </c>
      <c r="AP25" s="830"/>
      <c r="AQ25" s="64" t="s">
        <v>75</v>
      </c>
      <c r="AR25" s="832">
        <f>AR23</f>
        <v>0</v>
      </c>
      <c r="AS25" s="832"/>
      <c r="AT25" s="832"/>
      <c r="AU25" s="125" t="s">
        <v>76</v>
      </c>
      <c r="AV25" s="831">
        <f>AV23</f>
        <v>0</v>
      </c>
      <c r="AW25" s="831"/>
      <c r="AX25" s="831"/>
      <c r="AY25" s="65"/>
      <c r="AZ25" s="65"/>
      <c r="BA25" s="65"/>
      <c r="BB25" s="65"/>
      <c r="BC25" s="65"/>
      <c r="BD25" s="65"/>
      <c r="BE25" s="65"/>
      <c r="BF25" s="65"/>
      <c r="BG25" s="65"/>
      <c r="BH25" s="66"/>
      <c r="BI25" s="67"/>
      <c r="BJ25" s="68"/>
      <c r="BK25" s="740" t="s">
        <v>77</v>
      </c>
      <c r="BL25" s="284">
        <f>BL23:BL23</f>
        <v>0</v>
      </c>
      <c r="BM25" s="284"/>
      <c r="BN25" s="284"/>
      <c r="BO25" s="754" t="s">
        <v>76</v>
      </c>
      <c r="BP25" s="284">
        <f>BP23:BP23</f>
        <v>0</v>
      </c>
      <c r="BQ25" s="284"/>
      <c r="BR25" s="284"/>
      <c r="BS25" s="754" t="s">
        <v>76</v>
      </c>
      <c r="BT25" s="330">
        <f>BT23:BT23</f>
        <v>0</v>
      </c>
      <c r="BU25" s="330"/>
      <c r="BV25" s="330"/>
      <c r="BW25" s="270"/>
      <c r="BX25" s="271"/>
      <c r="BY25" s="274"/>
      <c r="BZ25" s="275"/>
      <c r="CA25" s="276"/>
      <c r="CB25" s="47"/>
      <c r="CC25" s="47"/>
      <c r="CD25" s="47"/>
      <c r="CE25" s="47"/>
    </row>
    <row r="26" spans="2:83" s="49" customFormat="1" ht="21" customHeight="1" thickBot="1">
      <c r="B26" s="844"/>
      <c r="C26" s="845"/>
      <c r="D26" s="241"/>
      <c r="E26" s="293"/>
      <c r="F26" s="295"/>
      <c r="G26" s="297"/>
      <c r="H26" s="297"/>
      <c r="I26" s="248"/>
      <c r="J26" s="305"/>
      <c r="K26" s="301"/>
      <c r="L26" s="302"/>
      <c r="M26" s="302"/>
      <c r="N26" s="303"/>
      <c r="O26" s="280">
        <f>VLOOKUP($G25,男子,8,FALSE)</f>
        <v>0</v>
      </c>
      <c r="P26" s="281"/>
      <c r="Q26" s="281"/>
      <c r="R26" s="281"/>
      <c r="S26" s="282"/>
      <c r="T26" s="281">
        <f>VLOOKUP($G25,男子,9,FALSE)</f>
        <v>0</v>
      </c>
      <c r="U26" s="281"/>
      <c r="V26" s="281"/>
      <c r="W26" s="281"/>
      <c r="X26" s="283"/>
      <c r="Y26" s="312"/>
      <c r="Z26" s="313"/>
      <c r="AA26" s="314"/>
      <c r="AB26" s="725"/>
      <c r="AC26" s="737"/>
      <c r="AD26" s="738"/>
      <c r="AE26" s="728"/>
      <c r="AF26" s="739"/>
      <c r="AG26" s="728"/>
      <c r="AH26" s="728"/>
      <c r="AI26" s="739"/>
      <c r="AJ26" s="728"/>
      <c r="AK26" s="728"/>
      <c r="AL26" s="252"/>
      <c r="AM26" s="249"/>
      <c r="AN26" s="248"/>
      <c r="AO26" s="833"/>
      <c r="AP26" s="834"/>
      <c r="AQ26" s="290">
        <f>AQ24</f>
        <v>0</v>
      </c>
      <c r="AR26" s="291"/>
      <c r="AS26" s="291"/>
      <c r="AT26" s="291"/>
      <c r="AU26" s="291"/>
      <c r="AV26" s="291"/>
      <c r="AW26" s="291"/>
      <c r="AX26" s="291"/>
      <c r="AY26" s="291"/>
      <c r="AZ26" s="291"/>
      <c r="BA26" s="291"/>
      <c r="BB26" s="291"/>
      <c r="BC26" s="291"/>
      <c r="BD26" s="291"/>
      <c r="BE26" s="291"/>
      <c r="BF26" s="291"/>
      <c r="BG26" s="291"/>
      <c r="BH26" s="291"/>
      <c r="BI26" s="291"/>
      <c r="BJ26" s="292"/>
      <c r="BK26" s="725"/>
      <c r="BL26" s="285"/>
      <c r="BM26" s="285"/>
      <c r="BN26" s="285"/>
      <c r="BO26" s="722"/>
      <c r="BP26" s="285"/>
      <c r="BQ26" s="285"/>
      <c r="BR26" s="285"/>
      <c r="BS26" s="722"/>
      <c r="BT26" s="285"/>
      <c r="BU26" s="285"/>
      <c r="BV26" s="285"/>
      <c r="BW26" s="272"/>
      <c r="BX26" s="273"/>
      <c r="BY26" s="277"/>
      <c r="BZ26" s="278"/>
      <c r="CA26" s="279"/>
      <c r="CB26" s="1"/>
      <c r="CC26" s="1"/>
      <c r="CD26" s="1"/>
      <c r="CE26" s="1"/>
    </row>
    <row r="27" spans="2:83" s="48" customFormat="1" ht="9.75" customHeight="1">
      <c r="B27" s="846" t="str">
        <f>'男子入力欄'!E18</f>
        <v>継続</v>
      </c>
      <c r="C27" s="847"/>
      <c r="D27" s="418">
        <v>3</v>
      </c>
      <c r="E27" s="419"/>
      <c r="F27" s="420" t="s">
        <v>81</v>
      </c>
      <c r="G27" s="296">
        <v>1</v>
      </c>
      <c r="H27" s="296"/>
      <c r="I27" s="250"/>
      <c r="J27" s="483">
        <f>VLOOKUP(G27,男子,2,FALSE)</f>
        <v>0</v>
      </c>
      <c r="K27" s="767" t="str">
        <f>VLOOKUP($G27,男子,3,FALSE)</f>
        <v>選手</v>
      </c>
      <c r="L27" s="768"/>
      <c r="M27" s="768"/>
      <c r="N27" s="769"/>
      <c r="O27" s="472">
        <f>VLOOKUP($G27,男子,15,FALSE)</f>
      </c>
      <c r="P27" s="473"/>
      <c r="Q27" s="473"/>
      <c r="R27" s="473"/>
      <c r="S27" s="474"/>
      <c r="T27" s="473">
        <f>VLOOKUP($G27,男子,16,FALSE)</f>
      </c>
      <c r="U27" s="473"/>
      <c r="V27" s="473"/>
      <c r="W27" s="473"/>
      <c r="X27" s="473"/>
      <c r="Y27" s="475" t="str">
        <f>VLOOKUP($G27,男子,4,FALSE)</f>
        <v>男</v>
      </c>
      <c r="Z27" s="476"/>
      <c r="AA27" s="477"/>
      <c r="AB27" s="762" t="str">
        <f>VLOOKUP($G27,男子,5,FALSE)</f>
        <v>平成</v>
      </c>
      <c r="AC27" s="770"/>
      <c r="AD27" s="480">
        <f>VLOOKUP($G27,男子,11,FALSE)</f>
        <v>0</v>
      </c>
      <c r="AE27" s="766"/>
      <c r="AF27" s="465" t="s">
        <v>51</v>
      </c>
      <c r="AG27" s="465">
        <f>VLOOKUP($G27,男子,12,FALSE)</f>
        <v>0</v>
      </c>
      <c r="AH27" s="766"/>
      <c r="AI27" s="407" t="s">
        <v>50</v>
      </c>
      <c r="AJ27" s="465">
        <f>VLOOKUP($G27,男子,13,FALSE)</f>
        <v>0</v>
      </c>
      <c r="AK27" s="766"/>
      <c r="AL27" s="467" t="s">
        <v>44</v>
      </c>
      <c r="AM27" s="468">
        <f>VLOOKUP($G27,男子,10,FALSE)</f>
        <v>0</v>
      </c>
      <c r="AN27" s="469"/>
      <c r="AO27" s="729" t="s">
        <v>376</v>
      </c>
      <c r="AP27" s="730"/>
      <c r="AQ27" s="58" t="s">
        <v>75</v>
      </c>
      <c r="AR27" s="836">
        <f>AR25</f>
        <v>0</v>
      </c>
      <c r="AS27" s="836"/>
      <c r="AT27" s="836"/>
      <c r="AU27" s="59" t="s">
        <v>76</v>
      </c>
      <c r="AV27" s="835">
        <f>AV25</f>
        <v>0</v>
      </c>
      <c r="AW27" s="835"/>
      <c r="AX27" s="835"/>
      <c r="AY27" s="60"/>
      <c r="AZ27" s="60"/>
      <c r="BA27" s="60"/>
      <c r="BB27" s="60"/>
      <c r="BC27" s="60"/>
      <c r="BD27" s="60"/>
      <c r="BE27" s="60"/>
      <c r="BF27" s="60"/>
      <c r="BG27" s="60"/>
      <c r="BH27" s="61"/>
      <c r="BI27" s="62"/>
      <c r="BJ27" s="62"/>
      <c r="BK27" s="724" t="s">
        <v>77</v>
      </c>
      <c r="BL27" s="497">
        <f>BL25:BL25</f>
        <v>0</v>
      </c>
      <c r="BM27" s="497"/>
      <c r="BN27" s="497"/>
      <c r="BO27" s="761" t="s">
        <v>76</v>
      </c>
      <c r="BP27" s="497">
        <f>BP25:BP25</f>
        <v>0</v>
      </c>
      <c r="BQ27" s="497"/>
      <c r="BR27" s="497"/>
      <c r="BS27" s="761" t="s">
        <v>76</v>
      </c>
      <c r="BT27" s="497">
        <f>BT25:BT25</f>
        <v>0</v>
      </c>
      <c r="BU27" s="497"/>
      <c r="BV27" s="497"/>
      <c r="BW27" s="392"/>
      <c r="BX27" s="393"/>
      <c r="BY27" s="406"/>
      <c r="BZ27" s="407"/>
      <c r="CA27" s="408"/>
      <c r="CB27" s="47"/>
      <c r="CC27" s="47"/>
      <c r="CD27" s="47"/>
      <c r="CE27" s="47"/>
    </row>
    <row r="28" spans="2:83" s="49" customFormat="1" ht="21" customHeight="1">
      <c r="B28" s="848"/>
      <c r="C28" s="849"/>
      <c r="D28" s="354"/>
      <c r="E28" s="355"/>
      <c r="F28" s="356"/>
      <c r="G28" s="357"/>
      <c r="H28" s="357"/>
      <c r="I28" s="340"/>
      <c r="J28" s="361"/>
      <c r="K28" s="358"/>
      <c r="L28" s="359"/>
      <c r="M28" s="359"/>
      <c r="N28" s="360"/>
      <c r="O28" s="322">
        <f>VLOOKUP($G27,男子,8,FALSE)</f>
        <v>0</v>
      </c>
      <c r="P28" s="323"/>
      <c r="Q28" s="323"/>
      <c r="R28" s="323"/>
      <c r="S28" s="324"/>
      <c r="T28" s="323">
        <f>VLOOKUP($G27,男子,9,FALSE)</f>
        <v>0</v>
      </c>
      <c r="U28" s="323"/>
      <c r="V28" s="323"/>
      <c r="W28" s="323"/>
      <c r="X28" s="325"/>
      <c r="Y28" s="346"/>
      <c r="Z28" s="347"/>
      <c r="AA28" s="348"/>
      <c r="AB28" s="741"/>
      <c r="AC28" s="760"/>
      <c r="AD28" s="757"/>
      <c r="AE28" s="743"/>
      <c r="AF28" s="758"/>
      <c r="AG28" s="743"/>
      <c r="AH28" s="743"/>
      <c r="AI28" s="758"/>
      <c r="AJ28" s="743"/>
      <c r="AK28" s="743"/>
      <c r="AL28" s="338"/>
      <c r="AM28" s="339"/>
      <c r="AN28" s="340"/>
      <c r="AO28" s="746"/>
      <c r="AP28" s="747"/>
      <c r="AQ28" s="326">
        <f>AQ26</f>
        <v>0</v>
      </c>
      <c r="AR28" s="327"/>
      <c r="AS28" s="327"/>
      <c r="AT28" s="327"/>
      <c r="AU28" s="327"/>
      <c r="AV28" s="327"/>
      <c r="AW28" s="327"/>
      <c r="AX28" s="327"/>
      <c r="AY28" s="327"/>
      <c r="AZ28" s="327"/>
      <c r="BA28" s="327"/>
      <c r="BB28" s="327"/>
      <c r="BC28" s="327"/>
      <c r="BD28" s="327"/>
      <c r="BE28" s="327"/>
      <c r="BF28" s="327"/>
      <c r="BG28" s="327"/>
      <c r="BH28" s="327"/>
      <c r="BI28" s="327"/>
      <c r="BJ28" s="328"/>
      <c r="BK28" s="741"/>
      <c r="BL28" s="330"/>
      <c r="BM28" s="330"/>
      <c r="BN28" s="330"/>
      <c r="BO28" s="721"/>
      <c r="BP28" s="330"/>
      <c r="BQ28" s="330"/>
      <c r="BR28" s="330"/>
      <c r="BS28" s="721"/>
      <c r="BT28" s="331"/>
      <c r="BU28" s="331"/>
      <c r="BV28" s="331"/>
      <c r="BW28" s="317"/>
      <c r="BX28" s="318"/>
      <c r="BY28" s="319"/>
      <c r="BZ28" s="320"/>
      <c r="CA28" s="321"/>
      <c r="CB28" s="1"/>
      <c r="CC28" s="1"/>
      <c r="CD28" s="1"/>
      <c r="CE28" s="1"/>
    </row>
    <row r="29" spans="2:83" s="48" customFormat="1" ht="9.75" customHeight="1">
      <c r="B29" s="842" t="str">
        <f>'男子入力欄'!E19</f>
        <v>継続</v>
      </c>
      <c r="C29" s="843"/>
      <c r="D29" s="242">
        <v>3</v>
      </c>
      <c r="E29" s="243"/>
      <c r="F29" s="294" t="s">
        <v>82</v>
      </c>
      <c r="G29" s="296">
        <v>2</v>
      </c>
      <c r="H29" s="296"/>
      <c r="I29" s="250"/>
      <c r="J29" s="304">
        <f>VLOOKUP(G29,男子,2,FALSE)</f>
        <v>0</v>
      </c>
      <c r="K29" s="298" t="str">
        <f>VLOOKUP($G29,男子,3,FALSE)</f>
        <v>選手</v>
      </c>
      <c r="L29" s="299"/>
      <c r="M29" s="299"/>
      <c r="N29" s="300"/>
      <c r="O29" s="306">
        <f>VLOOKUP($G29,男子,15,FALSE)</f>
      </c>
      <c r="P29" s="307"/>
      <c r="Q29" s="307"/>
      <c r="R29" s="307"/>
      <c r="S29" s="308"/>
      <c r="T29" s="307">
        <f>VLOOKUP($G29,男子,16,FALSE)</f>
      </c>
      <c r="U29" s="307"/>
      <c r="V29" s="307"/>
      <c r="W29" s="307"/>
      <c r="X29" s="307"/>
      <c r="Y29" s="309" t="str">
        <f>VLOOKUP($G29,男子,4,FALSE)</f>
        <v>男</v>
      </c>
      <c r="Z29" s="310"/>
      <c r="AA29" s="311"/>
      <c r="AB29" s="740" t="str">
        <f>VLOOKUP($G29,男子,5,FALSE)</f>
        <v>平成</v>
      </c>
      <c r="AC29" s="759"/>
      <c r="AD29" s="259">
        <f>VLOOKUP($G29,男子,11,FALSE)</f>
        <v>0</v>
      </c>
      <c r="AE29" s="742"/>
      <c r="AF29" s="256" t="s">
        <v>51</v>
      </c>
      <c r="AG29" s="256">
        <f>VLOOKUP($G29,男子,12,FALSE)</f>
        <v>0</v>
      </c>
      <c r="AH29" s="742"/>
      <c r="AI29" s="275" t="s">
        <v>50</v>
      </c>
      <c r="AJ29" s="256">
        <f>VLOOKUP($G29,男子,13,FALSE)</f>
        <v>0</v>
      </c>
      <c r="AK29" s="742"/>
      <c r="AL29" s="337" t="s">
        <v>44</v>
      </c>
      <c r="AM29" s="461">
        <f>VLOOKUP($G29,男子,10,FALSE)</f>
        <v>0</v>
      </c>
      <c r="AN29" s="462"/>
      <c r="AO29" s="744" t="s">
        <v>376</v>
      </c>
      <c r="AP29" s="745"/>
      <c r="AQ29" s="58" t="s">
        <v>75</v>
      </c>
      <c r="AR29" s="723">
        <f>AR27</f>
        <v>0</v>
      </c>
      <c r="AS29" s="723"/>
      <c r="AT29" s="723"/>
      <c r="AU29" s="59" t="s">
        <v>76</v>
      </c>
      <c r="AV29" s="721">
        <f>AV27</f>
        <v>0</v>
      </c>
      <c r="AW29" s="721"/>
      <c r="AX29" s="721"/>
      <c r="AY29" s="60"/>
      <c r="AZ29" s="60"/>
      <c r="BA29" s="60"/>
      <c r="BB29" s="60"/>
      <c r="BC29" s="60"/>
      <c r="BD29" s="60"/>
      <c r="BE29" s="60"/>
      <c r="BF29" s="60"/>
      <c r="BG29" s="60"/>
      <c r="BH29" s="61"/>
      <c r="BI29" s="62"/>
      <c r="BJ29" s="62"/>
      <c r="BK29" s="724" t="s">
        <v>77</v>
      </c>
      <c r="BL29" s="284">
        <f>BL27:BL27</f>
        <v>0</v>
      </c>
      <c r="BM29" s="284"/>
      <c r="BN29" s="284"/>
      <c r="BO29" s="754" t="s">
        <v>76</v>
      </c>
      <c r="BP29" s="284">
        <f>BP27:BP27</f>
        <v>0</v>
      </c>
      <c r="BQ29" s="284"/>
      <c r="BR29" s="284"/>
      <c r="BS29" s="754" t="s">
        <v>76</v>
      </c>
      <c r="BT29" s="284">
        <f>BT27:BT27</f>
        <v>0</v>
      </c>
      <c r="BU29" s="284"/>
      <c r="BV29" s="284"/>
      <c r="BW29" s="270"/>
      <c r="BX29" s="271"/>
      <c r="BY29" s="274"/>
      <c r="BZ29" s="275"/>
      <c r="CA29" s="276"/>
      <c r="CB29" s="47"/>
      <c r="CC29" s="47"/>
      <c r="CD29" s="47"/>
      <c r="CE29" s="47"/>
    </row>
    <row r="30" spans="2:83" s="49" customFormat="1" ht="21" customHeight="1">
      <c r="B30" s="848"/>
      <c r="C30" s="849"/>
      <c r="D30" s="354"/>
      <c r="E30" s="355"/>
      <c r="F30" s="356"/>
      <c r="G30" s="357"/>
      <c r="H30" s="357"/>
      <c r="I30" s="340"/>
      <c r="J30" s="361"/>
      <c r="K30" s="358"/>
      <c r="L30" s="359"/>
      <c r="M30" s="359"/>
      <c r="N30" s="360"/>
      <c r="O30" s="322">
        <f>VLOOKUP($G29,男子,8,FALSE)</f>
        <v>0</v>
      </c>
      <c r="P30" s="323"/>
      <c r="Q30" s="323"/>
      <c r="R30" s="323"/>
      <c r="S30" s="324"/>
      <c r="T30" s="323">
        <f>VLOOKUP($G29,男子,9,FALSE)</f>
        <v>0</v>
      </c>
      <c r="U30" s="323"/>
      <c r="V30" s="323"/>
      <c r="W30" s="323"/>
      <c r="X30" s="325"/>
      <c r="Y30" s="346"/>
      <c r="Z30" s="347"/>
      <c r="AA30" s="348"/>
      <c r="AB30" s="741"/>
      <c r="AC30" s="760"/>
      <c r="AD30" s="757"/>
      <c r="AE30" s="743"/>
      <c r="AF30" s="758"/>
      <c r="AG30" s="743"/>
      <c r="AH30" s="743"/>
      <c r="AI30" s="758"/>
      <c r="AJ30" s="743"/>
      <c r="AK30" s="743"/>
      <c r="AL30" s="338"/>
      <c r="AM30" s="339"/>
      <c r="AN30" s="340"/>
      <c r="AO30" s="746"/>
      <c r="AP30" s="747"/>
      <c r="AQ30" s="326">
        <f>AQ28</f>
        <v>0</v>
      </c>
      <c r="AR30" s="327"/>
      <c r="AS30" s="327"/>
      <c r="AT30" s="327"/>
      <c r="AU30" s="327"/>
      <c r="AV30" s="327"/>
      <c r="AW30" s="327"/>
      <c r="AX30" s="327"/>
      <c r="AY30" s="327"/>
      <c r="AZ30" s="327"/>
      <c r="BA30" s="327"/>
      <c r="BB30" s="327"/>
      <c r="BC30" s="327"/>
      <c r="BD30" s="327"/>
      <c r="BE30" s="327"/>
      <c r="BF30" s="327"/>
      <c r="BG30" s="327"/>
      <c r="BH30" s="327"/>
      <c r="BI30" s="327"/>
      <c r="BJ30" s="328"/>
      <c r="BK30" s="724"/>
      <c r="BL30" s="331"/>
      <c r="BM30" s="331"/>
      <c r="BN30" s="331"/>
      <c r="BO30" s="755"/>
      <c r="BP30" s="331"/>
      <c r="BQ30" s="331"/>
      <c r="BR30" s="331"/>
      <c r="BS30" s="755"/>
      <c r="BT30" s="331"/>
      <c r="BU30" s="331"/>
      <c r="BV30" s="331"/>
      <c r="BW30" s="317"/>
      <c r="BX30" s="318"/>
      <c r="BY30" s="319"/>
      <c r="BZ30" s="320"/>
      <c r="CA30" s="321"/>
      <c r="CB30" s="1"/>
      <c r="CC30" s="1"/>
      <c r="CD30" s="1"/>
      <c r="CE30" s="1"/>
    </row>
    <row r="31" spans="2:83" s="48" customFormat="1" ht="9.75" customHeight="1">
      <c r="B31" s="842" t="str">
        <f>'男子入力欄'!E20</f>
        <v>継続</v>
      </c>
      <c r="C31" s="843"/>
      <c r="D31" s="242">
        <v>3</v>
      </c>
      <c r="E31" s="243"/>
      <c r="F31" s="294" t="s">
        <v>83</v>
      </c>
      <c r="G31" s="296">
        <v>3</v>
      </c>
      <c r="H31" s="296"/>
      <c r="I31" s="250"/>
      <c r="J31" s="304">
        <f>VLOOKUP(G31,男子,2,FALSE)</f>
        <v>0</v>
      </c>
      <c r="K31" s="298" t="str">
        <f>VLOOKUP($G31,男子,3,FALSE)</f>
        <v>選手</v>
      </c>
      <c r="L31" s="299"/>
      <c r="M31" s="299"/>
      <c r="N31" s="300"/>
      <c r="O31" s="306">
        <f>VLOOKUP($G31,男子,15,FALSE)</f>
      </c>
      <c r="P31" s="307"/>
      <c r="Q31" s="307"/>
      <c r="R31" s="307"/>
      <c r="S31" s="308"/>
      <c r="T31" s="307">
        <f>VLOOKUP($G31,男子,16,FALSE)</f>
      </c>
      <c r="U31" s="307"/>
      <c r="V31" s="307"/>
      <c r="W31" s="307"/>
      <c r="X31" s="307"/>
      <c r="Y31" s="309" t="str">
        <f>VLOOKUP($G31,男子,4,FALSE)</f>
        <v>男</v>
      </c>
      <c r="Z31" s="310"/>
      <c r="AA31" s="311"/>
      <c r="AB31" s="740" t="str">
        <f>VLOOKUP($G31,男子,5,FALSE)</f>
        <v>平成</v>
      </c>
      <c r="AC31" s="759"/>
      <c r="AD31" s="350">
        <f>VLOOKUP($G31,男子,11,FALSE)</f>
        <v>0</v>
      </c>
      <c r="AE31" s="727"/>
      <c r="AF31" s="256" t="s">
        <v>51</v>
      </c>
      <c r="AG31" s="256">
        <f>VLOOKUP($G31,男子,12,FALSE)</f>
        <v>0</v>
      </c>
      <c r="AH31" s="742"/>
      <c r="AI31" s="275" t="s">
        <v>50</v>
      </c>
      <c r="AJ31" s="256">
        <f>VLOOKUP($G31,男子,13,FALSE)</f>
        <v>0</v>
      </c>
      <c r="AK31" s="742"/>
      <c r="AL31" s="253" t="s">
        <v>44</v>
      </c>
      <c r="AM31" s="251">
        <f>VLOOKUP($G31,男子,10,FALSE)</f>
        <v>0</v>
      </c>
      <c r="AN31" s="250"/>
      <c r="AO31" s="744" t="s">
        <v>376</v>
      </c>
      <c r="AP31" s="745"/>
      <c r="AQ31" s="58" t="s">
        <v>75</v>
      </c>
      <c r="AR31" s="723">
        <f>AR29</f>
        <v>0</v>
      </c>
      <c r="AS31" s="723"/>
      <c r="AT31" s="723"/>
      <c r="AU31" s="59" t="s">
        <v>76</v>
      </c>
      <c r="AV31" s="721">
        <f>AV29</f>
        <v>0</v>
      </c>
      <c r="AW31" s="721"/>
      <c r="AX31" s="721"/>
      <c r="AY31" s="60"/>
      <c r="AZ31" s="60"/>
      <c r="BA31" s="60"/>
      <c r="BB31" s="60"/>
      <c r="BC31" s="60"/>
      <c r="BD31" s="60"/>
      <c r="BE31" s="60"/>
      <c r="BF31" s="60"/>
      <c r="BG31" s="60"/>
      <c r="BH31" s="61"/>
      <c r="BI31" s="62"/>
      <c r="BJ31" s="62"/>
      <c r="BK31" s="740" t="s">
        <v>77</v>
      </c>
      <c r="BL31" s="284">
        <f>BL29:BL29</f>
        <v>0</v>
      </c>
      <c r="BM31" s="284"/>
      <c r="BN31" s="284"/>
      <c r="BO31" s="754" t="s">
        <v>76</v>
      </c>
      <c r="BP31" s="284">
        <f>BP29:BP29</f>
        <v>0</v>
      </c>
      <c r="BQ31" s="284"/>
      <c r="BR31" s="284"/>
      <c r="BS31" s="754" t="s">
        <v>76</v>
      </c>
      <c r="BT31" s="284">
        <f>BT29:BT29</f>
        <v>0</v>
      </c>
      <c r="BU31" s="284"/>
      <c r="BV31" s="284"/>
      <c r="BW31" s="270"/>
      <c r="BX31" s="271"/>
      <c r="BY31" s="274"/>
      <c r="BZ31" s="275"/>
      <c r="CA31" s="276"/>
      <c r="CB31" s="47"/>
      <c r="CC31" s="47"/>
      <c r="CD31" s="47"/>
      <c r="CE31" s="47"/>
    </row>
    <row r="32" spans="2:83" s="49" customFormat="1" ht="21" customHeight="1">
      <c r="B32" s="848"/>
      <c r="C32" s="849"/>
      <c r="D32" s="354"/>
      <c r="E32" s="355"/>
      <c r="F32" s="356"/>
      <c r="G32" s="357"/>
      <c r="H32" s="357"/>
      <c r="I32" s="340"/>
      <c r="J32" s="361"/>
      <c r="K32" s="358"/>
      <c r="L32" s="359"/>
      <c r="M32" s="359"/>
      <c r="N32" s="360"/>
      <c r="O32" s="322">
        <f>VLOOKUP($G31,男子,8,FALSE)</f>
        <v>0</v>
      </c>
      <c r="P32" s="323"/>
      <c r="Q32" s="323"/>
      <c r="R32" s="323"/>
      <c r="S32" s="324"/>
      <c r="T32" s="323">
        <f>VLOOKUP($G31,男子,9,FALSE)</f>
        <v>0</v>
      </c>
      <c r="U32" s="323"/>
      <c r="V32" s="323"/>
      <c r="W32" s="323"/>
      <c r="X32" s="325"/>
      <c r="Y32" s="346"/>
      <c r="Z32" s="347"/>
      <c r="AA32" s="348"/>
      <c r="AB32" s="741"/>
      <c r="AC32" s="760"/>
      <c r="AD32" s="757"/>
      <c r="AE32" s="743"/>
      <c r="AF32" s="758"/>
      <c r="AG32" s="743"/>
      <c r="AH32" s="743"/>
      <c r="AI32" s="758"/>
      <c r="AJ32" s="743"/>
      <c r="AK32" s="743"/>
      <c r="AL32" s="338"/>
      <c r="AM32" s="339"/>
      <c r="AN32" s="340"/>
      <c r="AO32" s="746"/>
      <c r="AP32" s="747"/>
      <c r="AQ32" s="326">
        <f>AQ30</f>
        <v>0</v>
      </c>
      <c r="AR32" s="327"/>
      <c r="AS32" s="327"/>
      <c r="AT32" s="327"/>
      <c r="AU32" s="327"/>
      <c r="AV32" s="327"/>
      <c r="AW32" s="327"/>
      <c r="AX32" s="327"/>
      <c r="AY32" s="327"/>
      <c r="AZ32" s="327"/>
      <c r="BA32" s="327"/>
      <c r="BB32" s="327"/>
      <c r="BC32" s="327"/>
      <c r="BD32" s="327"/>
      <c r="BE32" s="327"/>
      <c r="BF32" s="327"/>
      <c r="BG32" s="327"/>
      <c r="BH32" s="327"/>
      <c r="BI32" s="327"/>
      <c r="BJ32" s="328"/>
      <c r="BK32" s="741"/>
      <c r="BL32" s="331"/>
      <c r="BM32" s="331"/>
      <c r="BN32" s="331"/>
      <c r="BO32" s="755"/>
      <c r="BP32" s="331"/>
      <c r="BQ32" s="331"/>
      <c r="BR32" s="331"/>
      <c r="BS32" s="755"/>
      <c r="BT32" s="331"/>
      <c r="BU32" s="331"/>
      <c r="BV32" s="331"/>
      <c r="BW32" s="317"/>
      <c r="BX32" s="318"/>
      <c r="BY32" s="319"/>
      <c r="BZ32" s="320"/>
      <c r="CA32" s="321"/>
      <c r="CB32" s="1"/>
      <c r="CC32" s="1"/>
      <c r="CD32" s="1"/>
      <c r="CE32" s="1"/>
    </row>
    <row r="33" spans="2:83" s="48" customFormat="1" ht="9.75" customHeight="1">
      <c r="B33" s="842" t="str">
        <f>'男子入力欄'!E21</f>
        <v>継続</v>
      </c>
      <c r="C33" s="843"/>
      <c r="D33" s="242">
        <v>3</v>
      </c>
      <c r="E33" s="243"/>
      <c r="F33" s="294" t="s">
        <v>84</v>
      </c>
      <c r="G33" s="296">
        <v>4</v>
      </c>
      <c r="H33" s="296"/>
      <c r="I33" s="250"/>
      <c r="J33" s="304">
        <f>VLOOKUP(G33,男子,2,FALSE)</f>
        <v>0</v>
      </c>
      <c r="K33" s="298" t="str">
        <f>VLOOKUP($G33,男子,3,FALSE)</f>
        <v>選手</v>
      </c>
      <c r="L33" s="299"/>
      <c r="M33" s="299"/>
      <c r="N33" s="300"/>
      <c r="O33" s="343">
        <f>VLOOKUP($G33,男子,15,FALSE)</f>
      </c>
      <c r="P33" s="344"/>
      <c r="Q33" s="344"/>
      <c r="R33" s="344"/>
      <c r="S33" s="345"/>
      <c r="T33" s="344">
        <f>VLOOKUP($G33,男子,16,FALSE)</f>
      </c>
      <c r="U33" s="344"/>
      <c r="V33" s="344"/>
      <c r="W33" s="344"/>
      <c r="X33" s="344"/>
      <c r="Y33" s="309" t="str">
        <f>VLOOKUP($G33,男子,4,FALSE)</f>
        <v>男</v>
      </c>
      <c r="Z33" s="310"/>
      <c r="AA33" s="311"/>
      <c r="AB33" s="740" t="str">
        <f>VLOOKUP($G33,男子,5,FALSE)</f>
        <v>平成</v>
      </c>
      <c r="AC33" s="759"/>
      <c r="AD33" s="259">
        <f>VLOOKUP($G33,男子,11,FALSE)</f>
        <v>0</v>
      </c>
      <c r="AE33" s="742"/>
      <c r="AF33" s="726" t="s">
        <v>51</v>
      </c>
      <c r="AG33" s="726">
        <f>VLOOKUP($G33,男子,12,FALSE)</f>
        <v>0</v>
      </c>
      <c r="AH33" s="727"/>
      <c r="AI33" s="719" t="s">
        <v>50</v>
      </c>
      <c r="AJ33" s="726">
        <f>VLOOKUP($G33,男子,13,FALSE)</f>
        <v>0</v>
      </c>
      <c r="AK33" s="727"/>
      <c r="AL33" s="337" t="s">
        <v>44</v>
      </c>
      <c r="AM33" s="251">
        <f>VLOOKUP($G33,男子,10,FALSE)</f>
        <v>0</v>
      </c>
      <c r="AN33" s="250"/>
      <c r="AO33" s="744" t="s">
        <v>376</v>
      </c>
      <c r="AP33" s="745"/>
      <c r="AQ33" s="58" t="s">
        <v>75</v>
      </c>
      <c r="AR33" s="723">
        <f>AR31</f>
        <v>0</v>
      </c>
      <c r="AS33" s="723"/>
      <c r="AT33" s="723"/>
      <c r="AU33" s="59" t="s">
        <v>76</v>
      </c>
      <c r="AV33" s="721">
        <f>AV31</f>
        <v>0</v>
      </c>
      <c r="AW33" s="721"/>
      <c r="AX33" s="721"/>
      <c r="AY33" s="60"/>
      <c r="AZ33" s="60"/>
      <c r="BA33" s="60"/>
      <c r="BB33" s="60"/>
      <c r="BC33" s="60"/>
      <c r="BD33" s="60"/>
      <c r="BE33" s="60"/>
      <c r="BF33" s="60"/>
      <c r="BG33" s="60"/>
      <c r="BH33" s="61"/>
      <c r="BI33" s="62"/>
      <c r="BJ33" s="62"/>
      <c r="BK33" s="724" t="s">
        <v>77</v>
      </c>
      <c r="BL33" s="330">
        <f>BL31:BL31</f>
        <v>0</v>
      </c>
      <c r="BM33" s="330"/>
      <c r="BN33" s="330"/>
      <c r="BO33" s="754" t="s">
        <v>76</v>
      </c>
      <c r="BP33" s="330">
        <f>BP31:BP31</f>
        <v>0</v>
      </c>
      <c r="BQ33" s="330"/>
      <c r="BR33" s="330"/>
      <c r="BS33" s="754" t="s">
        <v>76</v>
      </c>
      <c r="BT33" s="284">
        <f>BT31:BT31</f>
        <v>0</v>
      </c>
      <c r="BU33" s="284"/>
      <c r="BV33" s="284"/>
      <c r="BW33" s="270"/>
      <c r="BX33" s="271"/>
      <c r="BY33" s="274"/>
      <c r="BZ33" s="275"/>
      <c r="CA33" s="276"/>
      <c r="CB33" s="47"/>
      <c r="CC33" s="47"/>
      <c r="CD33" s="47"/>
      <c r="CE33" s="47"/>
    </row>
    <row r="34" spans="2:83" s="49" customFormat="1" ht="21" customHeight="1">
      <c r="B34" s="848"/>
      <c r="C34" s="849"/>
      <c r="D34" s="354"/>
      <c r="E34" s="355"/>
      <c r="F34" s="356"/>
      <c r="G34" s="357"/>
      <c r="H34" s="357"/>
      <c r="I34" s="340"/>
      <c r="J34" s="361"/>
      <c r="K34" s="358"/>
      <c r="L34" s="359"/>
      <c r="M34" s="359"/>
      <c r="N34" s="360"/>
      <c r="O34" s="322">
        <f>VLOOKUP($G33,男子,8,FALSE)</f>
        <v>0</v>
      </c>
      <c r="P34" s="323"/>
      <c r="Q34" s="323"/>
      <c r="R34" s="323"/>
      <c r="S34" s="324"/>
      <c r="T34" s="323">
        <f>VLOOKUP($G33,男子,9,FALSE)</f>
        <v>0</v>
      </c>
      <c r="U34" s="323"/>
      <c r="V34" s="323"/>
      <c r="W34" s="323"/>
      <c r="X34" s="325"/>
      <c r="Y34" s="346"/>
      <c r="Z34" s="347"/>
      <c r="AA34" s="348"/>
      <c r="AB34" s="741"/>
      <c r="AC34" s="760"/>
      <c r="AD34" s="757"/>
      <c r="AE34" s="743"/>
      <c r="AF34" s="758"/>
      <c r="AG34" s="743"/>
      <c r="AH34" s="743"/>
      <c r="AI34" s="758"/>
      <c r="AJ34" s="743"/>
      <c r="AK34" s="743"/>
      <c r="AL34" s="338"/>
      <c r="AM34" s="339"/>
      <c r="AN34" s="340"/>
      <c r="AO34" s="746"/>
      <c r="AP34" s="747"/>
      <c r="AQ34" s="326">
        <f>AQ32</f>
        <v>0</v>
      </c>
      <c r="AR34" s="327"/>
      <c r="AS34" s="327"/>
      <c r="AT34" s="327"/>
      <c r="AU34" s="327"/>
      <c r="AV34" s="327"/>
      <c r="AW34" s="327"/>
      <c r="AX34" s="327"/>
      <c r="AY34" s="327"/>
      <c r="AZ34" s="327"/>
      <c r="BA34" s="327"/>
      <c r="BB34" s="327"/>
      <c r="BC34" s="327"/>
      <c r="BD34" s="327"/>
      <c r="BE34" s="327"/>
      <c r="BF34" s="327"/>
      <c r="BG34" s="327"/>
      <c r="BH34" s="327"/>
      <c r="BI34" s="327"/>
      <c r="BJ34" s="328"/>
      <c r="BK34" s="724"/>
      <c r="BL34" s="331"/>
      <c r="BM34" s="331"/>
      <c r="BN34" s="331"/>
      <c r="BO34" s="755"/>
      <c r="BP34" s="331"/>
      <c r="BQ34" s="331"/>
      <c r="BR34" s="331"/>
      <c r="BS34" s="755"/>
      <c r="BT34" s="331"/>
      <c r="BU34" s="331"/>
      <c r="BV34" s="331"/>
      <c r="BW34" s="317"/>
      <c r="BX34" s="318"/>
      <c r="BY34" s="319"/>
      <c r="BZ34" s="320"/>
      <c r="CA34" s="321"/>
      <c r="CB34" s="1"/>
      <c r="CC34" s="1"/>
      <c r="CD34" s="1"/>
      <c r="CE34" s="1"/>
    </row>
    <row r="35" spans="2:83" s="48" customFormat="1" ht="9.75" customHeight="1">
      <c r="B35" s="842" t="str">
        <f>'男子入力欄'!E22</f>
        <v>継続</v>
      </c>
      <c r="C35" s="843"/>
      <c r="D35" s="242">
        <v>3</v>
      </c>
      <c r="E35" s="243"/>
      <c r="F35" s="294" t="s">
        <v>85</v>
      </c>
      <c r="G35" s="296">
        <v>5</v>
      </c>
      <c r="H35" s="296"/>
      <c r="I35" s="250"/>
      <c r="J35" s="304">
        <f>VLOOKUP(G35,男子,2,FALSE)</f>
        <v>0</v>
      </c>
      <c r="K35" s="298" t="str">
        <f>VLOOKUP($G35,男子,3,FALSE)</f>
        <v>選手</v>
      </c>
      <c r="L35" s="299"/>
      <c r="M35" s="299"/>
      <c r="N35" s="300"/>
      <c r="O35" s="306">
        <f>VLOOKUP($G35,男子,15,FALSE)</f>
      </c>
      <c r="P35" s="307"/>
      <c r="Q35" s="307"/>
      <c r="R35" s="307"/>
      <c r="S35" s="308"/>
      <c r="T35" s="307">
        <f>VLOOKUP($G35,男子,16,FALSE)</f>
      </c>
      <c r="U35" s="307"/>
      <c r="V35" s="307"/>
      <c r="W35" s="307"/>
      <c r="X35" s="307"/>
      <c r="Y35" s="309" t="str">
        <f>VLOOKUP($G35,男子,4,FALSE)</f>
        <v>男</v>
      </c>
      <c r="Z35" s="310"/>
      <c r="AA35" s="311"/>
      <c r="AB35" s="740" t="str">
        <f>VLOOKUP($G35,男子,5,FALSE)</f>
        <v>平成</v>
      </c>
      <c r="AC35" s="759"/>
      <c r="AD35" s="350">
        <f>VLOOKUP($G35,男子,11,FALSE)</f>
        <v>0</v>
      </c>
      <c r="AE35" s="727"/>
      <c r="AF35" s="726" t="s">
        <v>51</v>
      </c>
      <c r="AG35" s="726">
        <f>VLOOKUP($G35,男子,12,FALSE)</f>
        <v>0</v>
      </c>
      <c r="AH35" s="727"/>
      <c r="AI35" s="719" t="s">
        <v>50</v>
      </c>
      <c r="AJ35" s="726">
        <f>VLOOKUP($G35,男子,13,FALSE)</f>
        <v>0</v>
      </c>
      <c r="AK35" s="727"/>
      <c r="AL35" s="253" t="s">
        <v>44</v>
      </c>
      <c r="AM35" s="251">
        <f>VLOOKUP($G35,男子,10,FALSE)</f>
        <v>0</v>
      </c>
      <c r="AN35" s="250"/>
      <c r="AO35" s="744" t="s">
        <v>376</v>
      </c>
      <c r="AP35" s="745"/>
      <c r="AQ35" s="64" t="s">
        <v>75</v>
      </c>
      <c r="AR35" s="756">
        <f>AR33</f>
        <v>0</v>
      </c>
      <c r="AS35" s="756"/>
      <c r="AT35" s="756"/>
      <c r="AU35" s="63" t="s">
        <v>76</v>
      </c>
      <c r="AV35" s="754">
        <f>AV33</f>
        <v>0</v>
      </c>
      <c r="AW35" s="754"/>
      <c r="AX35" s="754"/>
      <c r="AY35" s="65"/>
      <c r="AZ35" s="65"/>
      <c r="BA35" s="65"/>
      <c r="BB35" s="65"/>
      <c r="BC35" s="65"/>
      <c r="BD35" s="65"/>
      <c r="BE35" s="65"/>
      <c r="BF35" s="65"/>
      <c r="BG35" s="65"/>
      <c r="BH35" s="66"/>
      <c r="BI35" s="67"/>
      <c r="BJ35" s="68"/>
      <c r="BK35" s="740" t="s">
        <v>77</v>
      </c>
      <c r="BL35" s="284">
        <f>BL33:BL33</f>
        <v>0</v>
      </c>
      <c r="BM35" s="284"/>
      <c r="BN35" s="284"/>
      <c r="BO35" s="754" t="s">
        <v>76</v>
      </c>
      <c r="BP35" s="284">
        <f>BP33:BP33</f>
        <v>0</v>
      </c>
      <c r="BQ35" s="284"/>
      <c r="BR35" s="284"/>
      <c r="BS35" s="754" t="s">
        <v>76</v>
      </c>
      <c r="BT35" s="330">
        <f>BT33:BT33</f>
        <v>0</v>
      </c>
      <c r="BU35" s="330"/>
      <c r="BV35" s="330"/>
      <c r="BW35" s="270"/>
      <c r="BX35" s="271"/>
      <c r="BY35" s="274"/>
      <c r="BZ35" s="275"/>
      <c r="CA35" s="276"/>
      <c r="CB35" s="47"/>
      <c r="CC35" s="47"/>
      <c r="CD35" s="47"/>
      <c r="CE35" s="47"/>
    </row>
    <row r="36" spans="2:83" s="49" customFormat="1" ht="21" customHeight="1" thickBot="1">
      <c r="B36" s="844"/>
      <c r="C36" s="845"/>
      <c r="D36" s="241"/>
      <c r="E36" s="293"/>
      <c r="F36" s="295"/>
      <c r="G36" s="297"/>
      <c r="H36" s="297"/>
      <c r="I36" s="248"/>
      <c r="J36" s="305"/>
      <c r="K36" s="301"/>
      <c r="L36" s="302"/>
      <c r="M36" s="302"/>
      <c r="N36" s="303"/>
      <c r="O36" s="280">
        <f>VLOOKUP($G35,男子,8,FALSE)</f>
        <v>0</v>
      </c>
      <c r="P36" s="281"/>
      <c r="Q36" s="281"/>
      <c r="R36" s="281"/>
      <c r="S36" s="282"/>
      <c r="T36" s="281">
        <f>VLOOKUP($G35,男子,9,FALSE)</f>
        <v>0</v>
      </c>
      <c r="U36" s="281"/>
      <c r="V36" s="281"/>
      <c r="W36" s="281"/>
      <c r="X36" s="283"/>
      <c r="Y36" s="312"/>
      <c r="Z36" s="313"/>
      <c r="AA36" s="314"/>
      <c r="AB36" s="725"/>
      <c r="AC36" s="737"/>
      <c r="AD36" s="738"/>
      <c r="AE36" s="728"/>
      <c r="AF36" s="739"/>
      <c r="AG36" s="728"/>
      <c r="AH36" s="728"/>
      <c r="AI36" s="739"/>
      <c r="AJ36" s="728"/>
      <c r="AK36" s="728"/>
      <c r="AL36" s="252"/>
      <c r="AM36" s="249"/>
      <c r="AN36" s="248"/>
      <c r="AO36" s="731"/>
      <c r="AP36" s="732"/>
      <c r="AQ36" s="290">
        <f>AQ34</f>
        <v>0</v>
      </c>
      <c r="AR36" s="291"/>
      <c r="AS36" s="291"/>
      <c r="AT36" s="291"/>
      <c r="AU36" s="291"/>
      <c r="AV36" s="291"/>
      <c r="AW36" s="291"/>
      <c r="AX36" s="291"/>
      <c r="AY36" s="291"/>
      <c r="AZ36" s="291"/>
      <c r="BA36" s="291"/>
      <c r="BB36" s="291"/>
      <c r="BC36" s="291"/>
      <c r="BD36" s="291"/>
      <c r="BE36" s="291"/>
      <c r="BF36" s="291"/>
      <c r="BG36" s="291"/>
      <c r="BH36" s="291"/>
      <c r="BI36" s="291"/>
      <c r="BJ36" s="292"/>
      <c r="BK36" s="725"/>
      <c r="BL36" s="285"/>
      <c r="BM36" s="285"/>
      <c r="BN36" s="285"/>
      <c r="BO36" s="722"/>
      <c r="BP36" s="285"/>
      <c r="BQ36" s="285"/>
      <c r="BR36" s="285"/>
      <c r="BS36" s="722"/>
      <c r="BT36" s="285"/>
      <c r="BU36" s="285"/>
      <c r="BV36" s="285"/>
      <c r="BW36" s="272"/>
      <c r="BX36" s="273"/>
      <c r="BY36" s="277"/>
      <c r="BZ36" s="278"/>
      <c r="CA36" s="279"/>
      <c r="CB36" s="1"/>
      <c r="CC36" s="1"/>
      <c r="CD36" s="1"/>
      <c r="CE36" s="1"/>
    </row>
    <row r="37" spans="2:83" s="48" customFormat="1" ht="9.75" customHeight="1">
      <c r="B37" s="846" t="e">
        <f>'男子入力欄'!E23</f>
        <v>#N/A</v>
      </c>
      <c r="C37" s="847"/>
      <c r="D37" s="418">
        <v>3</v>
      </c>
      <c r="E37" s="419"/>
      <c r="F37" s="420" t="s">
        <v>86</v>
      </c>
      <c r="G37" s="296">
        <v>6</v>
      </c>
      <c r="H37" s="296"/>
      <c r="I37" s="250"/>
      <c r="J37" s="427">
        <f>VLOOKUP(G37,男子,2,FALSE)</f>
        <v>0</v>
      </c>
      <c r="K37" s="767" t="str">
        <f>VLOOKUP($G37,男子,3,FALSE)</f>
        <v>選手</v>
      </c>
      <c r="L37" s="768"/>
      <c r="M37" s="768"/>
      <c r="N37" s="769"/>
      <c r="O37" s="472">
        <f>VLOOKUP($G37,男子,15,FALSE)</f>
      </c>
      <c r="P37" s="473"/>
      <c r="Q37" s="473"/>
      <c r="R37" s="473"/>
      <c r="S37" s="474"/>
      <c r="T37" s="473">
        <f>VLOOKUP($G37,男子,16,FALSE)</f>
      </c>
      <c r="U37" s="473"/>
      <c r="V37" s="473"/>
      <c r="W37" s="473"/>
      <c r="X37" s="473"/>
      <c r="Y37" s="475" t="str">
        <f>VLOOKUP($G37,男子,4,FALSE)</f>
        <v>男</v>
      </c>
      <c r="Z37" s="476"/>
      <c r="AA37" s="477"/>
      <c r="AB37" s="762" t="str">
        <f>VLOOKUP($G37,男子,5,FALSE)</f>
        <v>平成</v>
      </c>
      <c r="AC37" s="770"/>
      <c r="AD37" s="480">
        <f>VLOOKUP($G37,男子,11,FALSE)</f>
        <v>0</v>
      </c>
      <c r="AE37" s="766"/>
      <c r="AF37" s="465" t="s">
        <v>51</v>
      </c>
      <c r="AG37" s="465">
        <f>VLOOKUP($G37,男子,12,FALSE)</f>
        <v>0</v>
      </c>
      <c r="AH37" s="766"/>
      <c r="AI37" s="407" t="s">
        <v>50</v>
      </c>
      <c r="AJ37" s="465">
        <f>VLOOKUP($G37,男子,13,FALSE)</f>
        <v>0</v>
      </c>
      <c r="AK37" s="766"/>
      <c r="AL37" s="467" t="s">
        <v>44</v>
      </c>
      <c r="AM37" s="468">
        <f>VLOOKUP($G37,男子,10,FALSE)</f>
        <v>0</v>
      </c>
      <c r="AN37" s="469"/>
      <c r="AO37" s="729" t="s">
        <v>376</v>
      </c>
      <c r="AP37" s="730"/>
      <c r="AQ37" s="58" t="s">
        <v>75</v>
      </c>
      <c r="AR37" s="723">
        <f>AR35</f>
        <v>0</v>
      </c>
      <c r="AS37" s="723"/>
      <c r="AT37" s="723"/>
      <c r="AU37" s="59" t="s">
        <v>76</v>
      </c>
      <c r="AV37" s="721">
        <f>AV35</f>
        <v>0</v>
      </c>
      <c r="AW37" s="721"/>
      <c r="AX37" s="721"/>
      <c r="AY37" s="60"/>
      <c r="AZ37" s="60"/>
      <c r="BA37" s="60"/>
      <c r="BB37" s="60"/>
      <c r="BC37" s="60"/>
      <c r="BD37" s="60"/>
      <c r="BE37" s="60"/>
      <c r="BF37" s="60"/>
      <c r="BG37" s="60"/>
      <c r="BH37" s="61"/>
      <c r="BI37" s="62"/>
      <c r="BJ37" s="62"/>
      <c r="BK37" s="724" t="s">
        <v>77</v>
      </c>
      <c r="BL37" s="497">
        <f>BL35:BL35</f>
        <v>0</v>
      </c>
      <c r="BM37" s="497"/>
      <c r="BN37" s="497"/>
      <c r="BO37" s="761" t="s">
        <v>76</v>
      </c>
      <c r="BP37" s="497">
        <f>BP35:BP35</f>
        <v>0</v>
      </c>
      <c r="BQ37" s="497"/>
      <c r="BR37" s="497"/>
      <c r="BS37" s="761" t="s">
        <v>76</v>
      </c>
      <c r="BT37" s="497">
        <f>BT35:BT35</f>
        <v>0</v>
      </c>
      <c r="BU37" s="497"/>
      <c r="BV37" s="497"/>
      <c r="BW37" s="392"/>
      <c r="BX37" s="393"/>
      <c r="BY37" s="406"/>
      <c r="BZ37" s="407"/>
      <c r="CA37" s="408"/>
      <c r="CB37" s="47"/>
      <c r="CC37" s="47"/>
      <c r="CD37" s="47"/>
      <c r="CE37" s="47"/>
    </row>
    <row r="38" spans="2:83" s="49" customFormat="1" ht="21" customHeight="1">
      <c r="B38" s="848"/>
      <c r="C38" s="849"/>
      <c r="D38" s="354"/>
      <c r="E38" s="355"/>
      <c r="F38" s="356"/>
      <c r="G38" s="357"/>
      <c r="H38" s="357"/>
      <c r="I38" s="340"/>
      <c r="J38" s="361"/>
      <c r="K38" s="358"/>
      <c r="L38" s="359"/>
      <c r="M38" s="359"/>
      <c r="N38" s="360"/>
      <c r="O38" s="322">
        <f>VLOOKUP($G37,男子,8,FALSE)</f>
        <v>0</v>
      </c>
      <c r="P38" s="323"/>
      <c r="Q38" s="323"/>
      <c r="R38" s="323"/>
      <c r="S38" s="324"/>
      <c r="T38" s="323">
        <f>VLOOKUP($G37,男子,9,FALSE)</f>
        <v>0</v>
      </c>
      <c r="U38" s="323"/>
      <c r="V38" s="323"/>
      <c r="W38" s="323"/>
      <c r="X38" s="325"/>
      <c r="Y38" s="346"/>
      <c r="Z38" s="347"/>
      <c r="AA38" s="348"/>
      <c r="AB38" s="741"/>
      <c r="AC38" s="760"/>
      <c r="AD38" s="757"/>
      <c r="AE38" s="743"/>
      <c r="AF38" s="758"/>
      <c r="AG38" s="743"/>
      <c r="AH38" s="743"/>
      <c r="AI38" s="758"/>
      <c r="AJ38" s="743"/>
      <c r="AK38" s="743"/>
      <c r="AL38" s="338"/>
      <c r="AM38" s="339"/>
      <c r="AN38" s="340"/>
      <c r="AO38" s="746"/>
      <c r="AP38" s="747"/>
      <c r="AQ38" s="326">
        <f>AQ36</f>
        <v>0</v>
      </c>
      <c r="AR38" s="327"/>
      <c r="AS38" s="327"/>
      <c r="AT38" s="327"/>
      <c r="AU38" s="327"/>
      <c r="AV38" s="327"/>
      <c r="AW38" s="327"/>
      <c r="AX38" s="327"/>
      <c r="AY38" s="327"/>
      <c r="AZ38" s="327"/>
      <c r="BA38" s="327"/>
      <c r="BB38" s="327"/>
      <c r="BC38" s="327"/>
      <c r="BD38" s="327"/>
      <c r="BE38" s="327"/>
      <c r="BF38" s="327"/>
      <c r="BG38" s="327"/>
      <c r="BH38" s="327"/>
      <c r="BI38" s="327"/>
      <c r="BJ38" s="328"/>
      <c r="BK38" s="741"/>
      <c r="BL38" s="330"/>
      <c r="BM38" s="330"/>
      <c r="BN38" s="330"/>
      <c r="BO38" s="721"/>
      <c r="BP38" s="330"/>
      <c r="BQ38" s="330"/>
      <c r="BR38" s="330"/>
      <c r="BS38" s="721"/>
      <c r="BT38" s="331"/>
      <c r="BU38" s="331"/>
      <c r="BV38" s="331"/>
      <c r="BW38" s="317"/>
      <c r="BX38" s="318"/>
      <c r="BY38" s="319"/>
      <c r="BZ38" s="320"/>
      <c r="CA38" s="321"/>
      <c r="CB38" s="1"/>
      <c r="CC38" s="1"/>
      <c r="CD38" s="1"/>
      <c r="CE38" s="1"/>
    </row>
    <row r="39" spans="2:83" s="48" customFormat="1" ht="9.75" customHeight="1">
      <c r="B39" s="842" t="e">
        <f>'男子入力欄'!E24</f>
        <v>#N/A</v>
      </c>
      <c r="C39" s="843"/>
      <c r="D39" s="242">
        <v>3</v>
      </c>
      <c r="E39" s="243"/>
      <c r="F39" s="294" t="s">
        <v>87</v>
      </c>
      <c r="G39" s="296">
        <v>7</v>
      </c>
      <c r="H39" s="296"/>
      <c r="I39" s="250"/>
      <c r="J39" s="304">
        <f>VLOOKUP(G39,男子,2,FALSE)</f>
        <v>0</v>
      </c>
      <c r="K39" s="298" t="str">
        <f>VLOOKUP($G39,男子,3,FALSE)</f>
        <v>選手</v>
      </c>
      <c r="L39" s="299"/>
      <c r="M39" s="299"/>
      <c r="N39" s="300"/>
      <c r="O39" s="306">
        <f>VLOOKUP($G39,男子,15,FALSE)</f>
      </c>
      <c r="P39" s="307"/>
      <c r="Q39" s="307"/>
      <c r="R39" s="307"/>
      <c r="S39" s="308"/>
      <c r="T39" s="307">
        <f>VLOOKUP($G39,男子,16,FALSE)</f>
      </c>
      <c r="U39" s="307"/>
      <c r="V39" s="307"/>
      <c r="W39" s="307"/>
      <c r="X39" s="307"/>
      <c r="Y39" s="309" t="str">
        <f>VLOOKUP($G39,男子,4,FALSE)</f>
        <v>男</v>
      </c>
      <c r="Z39" s="310"/>
      <c r="AA39" s="311"/>
      <c r="AB39" s="740" t="str">
        <f>VLOOKUP($G39,男子,5,FALSE)</f>
        <v>平成</v>
      </c>
      <c r="AC39" s="759"/>
      <c r="AD39" s="259">
        <f>VLOOKUP($G39,男子,11,FALSE)</f>
        <v>0</v>
      </c>
      <c r="AE39" s="742"/>
      <c r="AF39" s="256" t="s">
        <v>51</v>
      </c>
      <c r="AG39" s="256">
        <f>VLOOKUP($G39,男子,12,FALSE)</f>
        <v>0</v>
      </c>
      <c r="AH39" s="742"/>
      <c r="AI39" s="275" t="s">
        <v>50</v>
      </c>
      <c r="AJ39" s="256">
        <f>VLOOKUP($G39,男子,13,FALSE)</f>
        <v>0</v>
      </c>
      <c r="AK39" s="742"/>
      <c r="AL39" s="253" t="s">
        <v>44</v>
      </c>
      <c r="AM39" s="251">
        <f>VLOOKUP($G39,男子,10,FALSE)</f>
        <v>0</v>
      </c>
      <c r="AN39" s="250"/>
      <c r="AO39" s="744" t="s">
        <v>376</v>
      </c>
      <c r="AP39" s="745"/>
      <c r="AQ39" s="58" t="s">
        <v>75</v>
      </c>
      <c r="AR39" s="723">
        <f>AR37</f>
        <v>0</v>
      </c>
      <c r="AS39" s="723"/>
      <c r="AT39" s="723"/>
      <c r="AU39" s="59" t="s">
        <v>76</v>
      </c>
      <c r="AV39" s="721">
        <f>AV37</f>
        <v>0</v>
      </c>
      <c r="AW39" s="721"/>
      <c r="AX39" s="721"/>
      <c r="AY39" s="60"/>
      <c r="AZ39" s="60"/>
      <c r="BA39" s="60"/>
      <c r="BB39" s="60"/>
      <c r="BC39" s="60"/>
      <c r="BD39" s="60"/>
      <c r="BE39" s="60"/>
      <c r="BF39" s="60"/>
      <c r="BG39" s="60"/>
      <c r="BH39" s="61"/>
      <c r="BI39" s="62"/>
      <c r="BJ39" s="62"/>
      <c r="BK39" s="740" t="s">
        <v>77</v>
      </c>
      <c r="BL39" s="284">
        <f>BL37:BL37</f>
        <v>0</v>
      </c>
      <c r="BM39" s="284"/>
      <c r="BN39" s="284"/>
      <c r="BO39" s="754" t="s">
        <v>76</v>
      </c>
      <c r="BP39" s="284">
        <f>BP37:BP37</f>
        <v>0</v>
      </c>
      <c r="BQ39" s="284"/>
      <c r="BR39" s="284"/>
      <c r="BS39" s="754" t="s">
        <v>76</v>
      </c>
      <c r="BT39" s="284">
        <f>BT37:BT37</f>
        <v>0</v>
      </c>
      <c r="BU39" s="284"/>
      <c r="BV39" s="284"/>
      <c r="BW39" s="270"/>
      <c r="BX39" s="271"/>
      <c r="BY39" s="274"/>
      <c r="BZ39" s="275"/>
      <c r="CA39" s="276"/>
      <c r="CB39" s="47"/>
      <c r="CC39" s="47"/>
      <c r="CD39" s="47"/>
      <c r="CE39" s="47"/>
    </row>
    <row r="40" spans="2:83" s="49" customFormat="1" ht="21" customHeight="1">
      <c r="B40" s="848"/>
      <c r="C40" s="849"/>
      <c r="D40" s="354"/>
      <c r="E40" s="355"/>
      <c r="F40" s="356"/>
      <c r="G40" s="357"/>
      <c r="H40" s="357"/>
      <c r="I40" s="340"/>
      <c r="J40" s="361"/>
      <c r="K40" s="358"/>
      <c r="L40" s="359"/>
      <c r="M40" s="359"/>
      <c r="N40" s="360"/>
      <c r="O40" s="322">
        <f>VLOOKUP($G39,男子,8,FALSE)</f>
        <v>0</v>
      </c>
      <c r="P40" s="323"/>
      <c r="Q40" s="323"/>
      <c r="R40" s="323"/>
      <c r="S40" s="324"/>
      <c r="T40" s="323">
        <f>VLOOKUP($G39,男子,9,FALSE)</f>
        <v>0</v>
      </c>
      <c r="U40" s="323"/>
      <c r="V40" s="323"/>
      <c r="W40" s="323"/>
      <c r="X40" s="325"/>
      <c r="Y40" s="346"/>
      <c r="Z40" s="347"/>
      <c r="AA40" s="348"/>
      <c r="AB40" s="741"/>
      <c r="AC40" s="760"/>
      <c r="AD40" s="757"/>
      <c r="AE40" s="743"/>
      <c r="AF40" s="758"/>
      <c r="AG40" s="743"/>
      <c r="AH40" s="743"/>
      <c r="AI40" s="758"/>
      <c r="AJ40" s="743"/>
      <c r="AK40" s="743"/>
      <c r="AL40" s="338"/>
      <c r="AM40" s="339"/>
      <c r="AN40" s="340"/>
      <c r="AO40" s="746"/>
      <c r="AP40" s="747"/>
      <c r="AQ40" s="326">
        <f>AQ38</f>
        <v>0</v>
      </c>
      <c r="AR40" s="327"/>
      <c r="AS40" s="327"/>
      <c r="AT40" s="327"/>
      <c r="AU40" s="327"/>
      <c r="AV40" s="327"/>
      <c r="AW40" s="327"/>
      <c r="AX40" s="327"/>
      <c r="AY40" s="327"/>
      <c r="AZ40" s="327"/>
      <c r="BA40" s="327"/>
      <c r="BB40" s="327"/>
      <c r="BC40" s="327"/>
      <c r="BD40" s="327"/>
      <c r="BE40" s="327"/>
      <c r="BF40" s="327"/>
      <c r="BG40" s="327"/>
      <c r="BH40" s="327"/>
      <c r="BI40" s="327"/>
      <c r="BJ40" s="328"/>
      <c r="BK40" s="741"/>
      <c r="BL40" s="331"/>
      <c r="BM40" s="331"/>
      <c r="BN40" s="331"/>
      <c r="BO40" s="755"/>
      <c r="BP40" s="331"/>
      <c r="BQ40" s="331"/>
      <c r="BR40" s="331"/>
      <c r="BS40" s="755"/>
      <c r="BT40" s="331"/>
      <c r="BU40" s="331"/>
      <c r="BV40" s="331"/>
      <c r="BW40" s="317"/>
      <c r="BX40" s="318"/>
      <c r="BY40" s="319"/>
      <c r="BZ40" s="320"/>
      <c r="CA40" s="321"/>
      <c r="CB40" s="1"/>
      <c r="CC40" s="1"/>
      <c r="CD40" s="1"/>
      <c r="CE40" s="1"/>
    </row>
    <row r="41" spans="2:83" s="48" customFormat="1" ht="9.75" customHeight="1">
      <c r="B41" s="842" t="e">
        <f>'男子入力欄'!E25</f>
        <v>#N/A</v>
      </c>
      <c r="C41" s="843"/>
      <c r="D41" s="242">
        <v>3</v>
      </c>
      <c r="E41" s="243"/>
      <c r="F41" s="294" t="s">
        <v>88</v>
      </c>
      <c r="G41" s="296">
        <v>8</v>
      </c>
      <c r="H41" s="296"/>
      <c r="I41" s="250"/>
      <c r="J41" s="304">
        <f>VLOOKUP(G41,男子,2,FALSE)</f>
        <v>0</v>
      </c>
      <c r="K41" s="298" t="str">
        <f>VLOOKUP($G41,男子,3,FALSE)</f>
        <v>選手</v>
      </c>
      <c r="L41" s="299"/>
      <c r="M41" s="299"/>
      <c r="N41" s="300"/>
      <c r="O41" s="306">
        <f>VLOOKUP($G41,男子,15,FALSE)</f>
      </c>
      <c r="P41" s="307"/>
      <c r="Q41" s="307"/>
      <c r="R41" s="307"/>
      <c r="S41" s="308"/>
      <c r="T41" s="307">
        <f>VLOOKUP($G41,男子,16,FALSE)</f>
      </c>
      <c r="U41" s="307"/>
      <c r="V41" s="307"/>
      <c r="W41" s="307"/>
      <c r="X41" s="307"/>
      <c r="Y41" s="309" t="str">
        <f>VLOOKUP($G41,男子,4,FALSE)</f>
        <v>男</v>
      </c>
      <c r="Z41" s="310"/>
      <c r="AA41" s="311"/>
      <c r="AB41" s="740" t="str">
        <f>VLOOKUP($G41,男子,5,FALSE)</f>
        <v>平成</v>
      </c>
      <c r="AC41" s="759"/>
      <c r="AD41" s="259">
        <f>VLOOKUP($G41,男子,11,FALSE)</f>
        <v>0</v>
      </c>
      <c r="AE41" s="742"/>
      <c r="AF41" s="256" t="s">
        <v>51</v>
      </c>
      <c r="AG41" s="256">
        <f>VLOOKUP($G41,男子,12,FALSE)</f>
        <v>0</v>
      </c>
      <c r="AH41" s="742"/>
      <c r="AI41" s="275" t="s">
        <v>50</v>
      </c>
      <c r="AJ41" s="256">
        <f>VLOOKUP($G41,男子,13,FALSE)</f>
        <v>0</v>
      </c>
      <c r="AK41" s="742"/>
      <c r="AL41" s="253" t="s">
        <v>44</v>
      </c>
      <c r="AM41" s="251">
        <f>VLOOKUP($G41,男子,10,FALSE)</f>
        <v>0</v>
      </c>
      <c r="AN41" s="250"/>
      <c r="AO41" s="744" t="s">
        <v>376</v>
      </c>
      <c r="AP41" s="745"/>
      <c r="AQ41" s="58" t="s">
        <v>75</v>
      </c>
      <c r="AR41" s="723">
        <f>AR39</f>
        <v>0</v>
      </c>
      <c r="AS41" s="723"/>
      <c r="AT41" s="723"/>
      <c r="AU41" s="59" t="s">
        <v>76</v>
      </c>
      <c r="AV41" s="721">
        <f>AV39</f>
        <v>0</v>
      </c>
      <c r="AW41" s="721"/>
      <c r="AX41" s="721"/>
      <c r="AY41" s="60"/>
      <c r="AZ41" s="60"/>
      <c r="BA41" s="60"/>
      <c r="BB41" s="60"/>
      <c r="BC41" s="60"/>
      <c r="BD41" s="60"/>
      <c r="BE41" s="60"/>
      <c r="BF41" s="60"/>
      <c r="BG41" s="60"/>
      <c r="BH41" s="61"/>
      <c r="BI41" s="62"/>
      <c r="BJ41" s="62"/>
      <c r="BK41" s="740" t="s">
        <v>77</v>
      </c>
      <c r="BL41" s="284">
        <f>BL39:BL39</f>
        <v>0</v>
      </c>
      <c r="BM41" s="284"/>
      <c r="BN41" s="284"/>
      <c r="BO41" s="754" t="s">
        <v>76</v>
      </c>
      <c r="BP41" s="284">
        <f>BP39:BP39</f>
        <v>0</v>
      </c>
      <c r="BQ41" s="284"/>
      <c r="BR41" s="284"/>
      <c r="BS41" s="754" t="s">
        <v>76</v>
      </c>
      <c r="BT41" s="284">
        <f>BT39:BT39</f>
        <v>0</v>
      </c>
      <c r="BU41" s="284"/>
      <c r="BV41" s="284"/>
      <c r="BW41" s="270"/>
      <c r="BX41" s="271"/>
      <c r="BY41" s="274"/>
      <c r="BZ41" s="275"/>
      <c r="CA41" s="276"/>
      <c r="CB41" s="47"/>
      <c r="CC41" s="47"/>
      <c r="CD41" s="47"/>
      <c r="CE41" s="47"/>
    </row>
    <row r="42" spans="2:83" s="49" customFormat="1" ht="21" customHeight="1">
      <c r="B42" s="848"/>
      <c r="C42" s="849"/>
      <c r="D42" s="354"/>
      <c r="E42" s="355"/>
      <c r="F42" s="356"/>
      <c r="G42" s="357"/>
      <c r="H42" s="357"/>
      <c r="I42" s="340"/>
      <c r="J42" s="361"/>
      <c r="K42" s="358"/>
      <c r="L42" s="359"/>
      <c r="M42" s="359"/>
      <c r="N42" s="360"/>
      <c r="O42" s="322">
        <f>VLOOKUP($G41,男子,8,FALSE)</f>
        <v>0</v>
      </c>
      <c r="P42" s="323"/>
      <c r="Q42" s="323"/>
      <c r="R42" s="323"/>
      <c r="S42" s="324"/>
      <c r="T42" s="323">
        <f>VLOOKUP($G41,男子,9,FALSE)</f>
        <v>0</v>
      </c>
      <c r="U42" s="323"/>
      <c r="V42" s="323"/>
      <c r="W42" s="323"/>
      <c r="X42" s="325"/>
      <c r="Y42" s="346"/>
      <c r="Z42" s="347"/>
      <c r="AA42" s="348"/>
      <c r="AB42" s="741"/>
      <c r="AC42" s="760"/>
      <c r="AD42" s="757"/>
      <c r="AE42" s="743"/>
      <c r="AF42" s="758"/>
      <c r="AG42" s="743"/>
      <c r="AH42" s="743"/>
      <c r="AI42" s="758"/>
      <c r="AJ42" s="743"/>
      <c r="AK42" s="743"/>
      <c r="AL42" s="338"/>
      <c r="AM42" s="339"/>
      <c r="AN42" s="340"/>
      <c r="AO42" s="746"/>
      <c r="AP42" s="747"/>
      <c r="AQ42" s="326">
        <f>AQ40</f>
        <v>0</v>
      </c>
      <c r="AR42" s="327"/>
      <c r="AS42" s="327"/>
      <c r="AT42" s="327"/>
      <c r="AU42" s="327"/>
      <c r="AV42" s="327"/>
      <c r="AW42" s="327"/>
      <c r="AX42" s="327"/>
      <c r="AY42" s="327"/>
      <c r="AZ42" s="327"/>
      <c r="BA42" s="327"/>
      <c r="BB42" s="327"/>
      <c r="BC42" s="327"/>
      <c r="BD42" s="327"/>
      <c r="BE42" s="327"/>
      <c r="BF42" s="327"/>
      <c r="BG42" s="327"/>
      <c r="BH42" s="327"/>
      <c r="BI42" s="327"/>
      <c r="BJ42" s="328"/>
      <c r="BK42" s="741"/>
      <c r="BL42" s="331"/>
      <c r="BM42" s="331"/>
      <c r="BN42" s="331"/>
      <c r="BO42" s="755"/>
      <c r="BP42" s="331"/>
      <c r="BQ42" s="331"/>
      <c r="BR42" s="331"/>
      <c r="BS42" s="755"/>
      <c r="BT42" s="331"/>
      <c r="BU42" s="331"/>
      <c r="BV42" s="331"/>
      <c r="BW42" s="317"/>
      <c r="BX42" s="318"/>
      <c r="BY42" s="319"/>
      <c r="BZ42" s="320"/>
      <c r="CA42" s="321"/>
      <c r="CB42" s="1"/>
      <c r="CC42" s="1"/>
      <c r="CD42" s="1"/>
      <c r="CE42" s="1"/>
    </row>
    <row r="43" spans="2:83" s="48" customFormat="1" ht="9.75" customHeight="1">
      <c r="B43" s="842" t="e">
        <f>'男子入力欄'!E26</f>
        <v>#N/A</v>
      </c>
      <c r="C43" s="843"/>
      <c r="D43" s="242">
        <v>3</v>
      </c>
      <c r="E43" s="243"/>
      <c r="F43" s="294" t="s">
        <v>89</v>
      </c>
      <c r="G43" s="296">
        <v>9</v>
      </c>
      <c r="H43" s="296"/>
      <c r="I43" s="250"/>
      <c r="J43" s="304">
        <f>VLOOKUP(G43,男子,2,FALSE)</f>
        <v>0</v>
      </c>
      <c r="K43" s="298" t="str">
        <f>VLOOKUP($G43,男子,3,FALSE)</f>
        <v>選手</v>
      </c>
      <c r="L43" s="299"/>
      <c r="M43" s="299"/>
      <c r="N43" s="300"/>
      <c r="O43" s="343">
        <f>VLOOKUP($G43,男子,15,FALSE)</f>
      </c>
      <c r="P43" s="344"/>
      <c r="Q43" s="344"/>
      <c r="R43" s="344"/>
      <c r="S43" s="345"/>
      <c r="T43" s="344">
        <f>VLOOKUP($G43,男子,16,FALSE)</f>
      </c>
      <c r="U43" s="344"/>
      <c r="V43" s="344"/>
      <c r="W43" s="344"/>
      <c r="X43" s="344"/>
      <c r="Y43" s="309" t="str">
        <f>VLOOKUP($G43,男子,4,FALSE)</f>
        <v>男</v>
      </c>
      <c r="Z43" s="310"/>
      <c r="AA43" s="311"/>
      <c r="AB43" s="740" t="str">
        <f>VLOOKUP($G43,男子,5,FALSE)</f>
        <v>平成</v>
      </c>
      <c r="AC43" s="759"/>
      <c r="AD43" s="350">
        <f>VLOOKUP($G43,男子,11,FALSE)</f>
        <v>0</v>
      </c>
      <c r="AE43" s="727"/>
      <c r="AF43" s="256" t="s">
        <v>51</v>
      </c>
      <c r="AG43" s="256">
        <f>VLOOKUP($G43,男子,12,FALSE)</f>
        <v>0</v>
      </c>
      <c r="AH43" s="742"/>
      <c r="AI43" s="275" t="s">
        <v>50</v>
      </c>
      <c r="AJ43" s="256">
        <f>VLOOKUP($G43,男子,13,FALSE)</f>
        <v>0</v>
      </c>
      <c r="AK43" s="742"/>
      <c r="AL43" s="337" t="s">
        <v>44</v>
      </c>
      <c r="AM43" s="251">
        <f>VLOOKUP($G43,男子,10,FALSE)</f>
        <v>0</v>
      </c>
      <c r="AN43" s="250"/>
      <c r="AO43" s="744" t="s">
        <v>376</v>
      </c>
      <c r="AP43" s="745"/>
      <c r="AQ43" s="58" t="s">
        <v>75</v>
      </c>
      <c r="AR43" s="723">
        <f>AR41</f>
        <v>0</v>
      </c>
      <c r="AS43" s="723"/>
      <c r="AT43" s="723"/>
      <c r="AU43" s="59" t="s">
        <v>76</v>
      </c>
      <c r="AV43" s="721">
        <f>AV41</f>
        <v>0</v>
      </c>
      <c r="AW43" s="721"/>
      <c r="AX43" s="721"/>
      <c r="AY43" s="60"/>
      <c r="AZ43" s="60"/>
      <c r="BA43" s="60"/>
      <c r="BB43" s="60"/>
      <c r="BC43" s="60"/>
      <c r="BD43" s="60"/>
      <c r="BE43" s="60"/>
      <c r="BF43" s="60"/>
      <c r="BG43" s="60"/>
      <c r="BH43" s="61"/>
      <c r="BI43" s="62"/>
      <c r="BJ43" s="62"/>
      <c r="BK43" s="724" t="s">
        <v>77</v>
      </c>
      <c r="BL43" s="330">
        <f>BL41:BL41</f>
        <v>0</v>
      </c>
      <c r="BM43" s="330"/>
      <c r="BN43" s="330"/>
      <c r="BO43" s="754" t="s">
        <v>76</v>
      </c>
      <c r="BP43" s="330">
        <f>BP41:BP41</f>
        <v>0</v>
      </c>
      <c r="BQ43" s="330"/>
      <c r="BR43" s="330"/>
      <c r="BS43" s="754" t="s">
        <v>76</v>
      </c>
      <c r="BT43" s="284">
        <f>BT41:BT41</f>
        <v>0</v>
      </c>
      <c r="BU43" s="284"/>
      <c r="BV43" s="284"/>
      <c r="BW43" s="270"/>
      <c r="BX43" s="271"/>
      <c r="BY43" s="274"/>
      <c r="BZ43" s="275"/>
      <c r="CA43" s="276"/>
      <c r="CB43" s="47"/>
      <c r="CC43" s="47"/>
      <c r="CD43" s="47"/>
      <c r="CE43" s="47"/>
    </row>
    <row r="44" spans="2:83" s="49" customFormat="1" ht="21" customHeight="1">
      <c r="B44" s="848"/>
      <c r="C44" s="849"/>
      <c r="D44" s="354"/>
      <c r="E44" s="355"/>
      <c r="F44" s="356"/>
      <c r="G44" s="357"/>
      <c r="H44" s="357"/>
      <c r="I44" s="340"/>
      <c r="J44" s="361"/>
      <c r="K44" s="358"/>
      <c r="L44" s="359"/>
      <c r="M44" s="359"/>
      <c r="N44" s="360"/>
      <c r="O44" s="322">
        <f>VLOOKUP($G43,男子,8,FALSE)</f>
        <v>0</v>
      </c>
      <c r="P44" s="323"/>
      <c r="Q44" s="323"/>
      <c r="R44" s="323"/>
      <c r="S44" s="324"/>
      <c r="T44" s="323">
        <f>VLOOKUP($G43,男子,9,FALSE)</f>
        <v>0</v>
      </c>
      <c r="U44" s="323"/>
      <c r="V44" s="323"/>
      <c r="W44" s="323"/>
      <c r="X44" s="325"/>
      <c r="Y44" s="346"/>
      <c r="Z44" s="347"/>
      <c r="AA44" s="348"/>
      <c r="AB44" s="741"/>
      <c r="AC44" s="760"/>
      <c r="AD44" s="757"/>
      <c r="AE44" s="743"/>
      <c r="AF44" s="758"/>
      <c r="AG44" s="743"/>
      <c r="AH44" s="743"/>
      <c r="AI44" s="758"/>
      <c r="AJ44" s="743"/>
      <c r="AK44" s="743"/>
      <c r="AL44" s="338"/>
      <c r="AM44" s="339"/>
      <c r="AN44" s="340"/>
      <c r="AO44" s="746"/>
      <c r="AP44" s="747"/>
      <c r="AQ44" s="326">
        <f>AQ42</f>
        <v>0</v>
      </c>
      <c r="AR44" s="327"/>
      <c r="AS44" s="327"/>
      <c r="AT44" s="327"/>
      <c r="AU44" s="327"/>
      <c r="AV44" s="327"/>
      <c r="AW44" s="327"/>
      <c r="AX44" s="327"/>
      <c r="AY44" s="327"/>
      <c r="AZ44" s="327"/>
      <c r="BA44" s="327"/>
      <c r="BB44" s="327"/>
      <c r="BC44" s="327"/>
      <c r="BD44" s="327"/>
      <c r="BE44" s="327"/>
      <c r="BF44" s="327"/>
      <c r="BG44" s="327"/>
      <c r="BH44" s="327"/>
      <c r="BI44" s="327"/>
      <c r="BJ44" s="328"/>
      <c r="BK44" s="741"/>
      <c r="BL44" s="331"/>
      <c r="BM44" s="331"/>
      <c r="BN44" s="331"/>
      <c r="BO44" s="755"/>
      <c r="BP44" s="331"/>
      <c r="BQ44" s="331"/>
      <c r="BR44" s="331"/>
      <c r="BS44" s="755"/>
      <c r="BT44" s="331"/>
      <c r="BU44" s="331"/>
      <c r="BV44" s="331"/>
      <c r="BW44" s="317"/>
      <c r="BX44" s="318"/>
      <c r="BY44" s="319"/>
      <c r="BZ44" s="320"/>
      <c r="CA44" s="321"/>
      <c r="CB44" s="1"/>
      <c r="CC44" s="1"/>
      <c r="CD44" s="1"/>
      <c r="CE44" s="1"/>
    </row>
    <row r="45" spans="2:83" s="48" customFormat="1" ht="9.75" customHeight="1">
      <c r="B45" s="842" t="e">
        <f>'男子入力欄'!E27</f>
        <v>#N/A</v>
      </c>
      <c r="C45" s="843"/>
      <c r="D45" s="242">
        <v>3</v>
      </c>
      <c r="E45" s="243"/>
      <c r="F45" s="294" t="s">
        <v>90</v>
      </c>
      <c r="G45" s="296">
        <v>10</v>
      </c>
      <c r="H45" s="296"/>
      <c r="I45" s="250"/>
      <c r="J45" s="304">
        <f>VLOOKUP(G45,男子,2,FALSE)</f>
        <v>0</v>
      </c>
      <c r="K45" s="298" t="str">
        <f>VLOOKUP($G45,男子,3,FALSE)</f>
        <v>選手</v>
      </c>
      <c r="L45" s="299"/>
      <c r="M45" s="299"/>
      <c r="N45" s="300"/>
      <c r="O45" s="306">
        <f>VLOOKUP($G45,男子,15,FALSE)</f>
      </c>
      <c r="P45" s="307"/>
      <c r="Q45" s="307"/>
      <c r="R45" s="307"/>
      <c r="S45" s="308"/>
      <c r="T45" s="307">
        <f>VLOOKUP($G45,男子,16,FALSE)</f>
      </c>
      <c r="U45" s="307"/>
      <c r="V45" s="307"/>
      <c r="W45" s="307"/>
      <c r="X45" s="307"/>
      <c r="Y45" s="309" t="str">
        <f>VLOOKUP($G45,男子,4,FALSE)</f>
        <v>男</v>
      </c>
      <c r="Z45" s="310"/>
      <c r="AA45" s="311"/>
      <c r="AB45" s="740" t="str">
        <f>VLOOKUP($G45,男子,5,FALSE)</f>
        <v>平成</v>
      </c>
      <c r="AC45" s="759"/>
      <c r="AD45" s="259">
        <f>VLOOKUP($G45,男子,11,FALSE)</f>
        <v>0</v>
      </c>
      <c r="AE45" s="742"/>
      <c r="AF45" s="256" t="s">
        <v>51</v>
      </c>
      <c r="AG45" s="256">
        <f>VLOOKUP($G45,男子,12,FALSE)</f>
        <v>0</v>
      </c>
      <c r="AH45" s="742"/>
      <c r="AI45" s="275" t="s">
        <v>50</v>
      </c>
      <c r="AJ45" s="256">
        <f>VLOOKUP($G45,男子,13,FALSE)</f>
        <v>0</v>
      </c>
      <c r="AK45" s="742"/>
      <c r="AL45" s="253" t="s">
        <v>44</v>
      </c>
      <c r="AM45" s="251">
        <f>VLOOKUP($G45,男子,10,FALSE)</f>
        <v>0</v>
      </c>
      <c r="AN45" s="250"/>
      <c r="AO45" s="744" t="s">
        <v>376</v>
      </c>
      <c r="AP45" s="745"/>
      <c r="AQ45" s="64" t="s">
        <v>75</v>
      </c>
      <c r="AR45" s="756">
        <f>AR43</f>
        <v>0</v>
      </c>
      <c r="AS45" s="756"/>
      <c r="AT45" s="756"/>
      <c r="AU45" s="63" t="s">
        <v>76</v>
      </c>
      <c r="AV45" s="754">
        <f>AV43</f>
        <v>0</v>
      </c>
      <c r="AW45" s="754"/>
      <c r="AX45" s="754"/>
      <c r="AY45" s="65"/>
      <c r="AZ45" s="65"/>
      <c r="BA45" s="65"/>
      <c r="BB45" s="65"/>
      <c r="BC45" s="65"/>
      <c r="BD45" s="65"/>
      <c r="BE45" s="65"/>
      <c r="BF45" s="65"/>
      <c r="BG45" s="65"/>
      <c r="BH45" s="66"/>
      <c r="BI45" s="67"/>
      <c r="BJ45" s="68"/>
      <c r="BK45" s="740" t="s">
        <v>77</v>
      </c>
      <c r="BL45" s="284">
        <f>BL43:BL43</f>
        <v>0</v>
      </c>
      <c r="BM45" s="284"/>
      <c r="BN45" s="284"/>
      <c r="BO45" s="754" t="s">
        <v>76</v>
      </c>
      <c r="BP45" s="284">
        <f>BP43:BP43</f>
        <v>0</v>
      </c>
      <c r="BQ45" s="284"/>
      <c r="BR45" s="284"/>
      <c r="BS45" s="754" t="s">
        <v>76</v>
      </c>
      <c r="BT45" s="284">
        <f>BT43:BT43</f>
        <v>0</v>
      </c>
      <c r="BU45" s="284"/>
      <c r="BV45" s="284"/>
      <c r="BW45" s="270"/>
      <c r="BX45" s="271"/>
      <c r="BY45" s="274"/>
      <c r="BZ45" s="275"/>
      <c r="CA45" s="276"/>
      <c r="CB45" s="47"/>
      <c r="CC45" s="47"/>
      <c r="CD45" s="47"/>
      <c r="CE45" s="47"/>
    </row>
    <row r="46" spans="2:83" s="49" customFormat="1" ht="21" customHeight="1" thickBot="1">
      <c r="B46" s="844"/>
      <c r="C46" s="845"/>
      <c r="D46" s="241"/>
      <c r="E46" s="293"/>
      <c r="F46" s="295"/>
      <c r="G46" s="297"/>
      <c r="H46" s="297"/>
      <c r="I46" s="248"/>
      <c r="J46" s="305"/>
      <c r="K46" s="301"/>
      <c r="L46" s="302"/>
      <c r="M46" s="302"/>
      <c r="N46" s="303"/>
      <c r="O46" s="280">
        <f>VLOOKUP($G45,男子,8,FALSE)</f>
        <v>0</v>
      </c>
      <c r="P46" s="281"/>
      <c r="Q46" s="281"/>
      <c r="R46" s="281"/>
      <c r="S46" s="282"/>
      <c r="T46" s="281">
        <f>VLOOKUP($G45,男子,9,FALSE)</f>
        <v>0</v>
      </c>
      <c r="U46" s="281"/>
      <c r="V46" s="281"/>
      <c r="W46" s="281"/>
      <c r="X46" s="283"/>
      <c r="Y46" s="312"/>
      <c r="Z46" s="313"/>
      <c r="AA46" s="314"/>
      <c r="AB46" s="725"/>
      <c r="AC46" s="737"/>
      <c r="AD46" s="738"/>
      <c r="AE46" s="728"/>
      <c r="AF46" s="739"/>
      <c r="AG46" s="728"/>
      <c r="AH46" s="728"/>
      <c r="AI46" s="739"/>
      <c r="AJ46" s="728"/>
      <c r="AK46" s="728"/>
      <c r="AL46" s="252"/>
      <c r="AM46" s="249"/>
      <c r="AN46" s="248"/>
      <c r="AO46" s="731"/>
      <c r="AP46" s="732"/>
      <c r="AQ46" s="290">
        <f>AQ44</f>
        <v>0</v>
      </c>
      <c r="AR46" s="291"/>
      <c r="AS46" s="291"/>
      <c r="AT46" s="291"/>
      <c r="AU46" s="291"/>
      <c r="AV46" s="291"/>
      <c r="AW46" s="291"/>
      <c r="AX46" s="291"/>
      <c r="AY46" s="291"/>
      <c r="AZ46" s="291"/>
      <c r="BA46" s="291"/>
      <c r="BB46" s="291"/>
      <c r="BC46" s="291"/>
      <c r="BD46" s="291"/>
      <c r="BE46" s="291"/>
      <c r="BF46" s="291"/>
      <c r="BG46" s="291"/>
      <c r="BH46" s="291"/>
      <c r="BI46" s="291"/>
      <c r="BJ46" s="292"/>
      <c r="BK46" s="725"/>
      <c r="BL46" s="285"/>
      <c r="BM46" s="285"/>
      <c r="BN46" s="285"/>
      <c r="BO46" s="722"/>
      <c r="BP46" s="285"/>
      <c r="BQ46" s="285"/>
      <c r="BR46" s="285"/>
      <c r="BS46" s="722"/>
      <c r="BT46" s="285"/>
      <c r="BU46" s="285"/>
      <c r="BV46" s="285"/>
      <c r="BW46" s="272"/>
      <c r="BX46" s="273"/>
      <c r="BY46" s="277"/>
      <c r="BZ46" s="278"/>
      <c r="CA46" s="279"/>
      <c r="CB46" s="1"/>
      <c r="CC46" s="1"/>
      <c r="CD46" s="1"/>
      <c r="CE46" s="1"/>
    </row>
    <row r="47" spans="2:83" s="48" customFormat="1" ht="9.75" customHeight="1">
      <c r="B47" s="846" t="e">
        <f>'男子入力欄'!E28</f>
        <v>#N/A</v>
      </c>
      <c r="C47" s="847"/>
      <c r="D47" s="418">
        <v>3</v>
      </c>
      <c r="E47" s="419"/>
      <c r="F47" s="420" t="s">
        <v>91</v>
      </c>
      <c r="G47" s="296">
        <v>11</v>
      </c>
      <c r="H47" s="296"/>
      <c r="I47" s="250"/>
      <c r="J47" s="427">
        <f>VLOOKUP(G47,男子,2,FALSE)</f>
        <v>0</v>
      </c>
      <c r="K47" s="767" t="str">
        <f>VLOOKUP($G47,男子,3,FALSE)</f>
        <v>選手</v>
      </c>
      <c r="L47" s="768"/>
      <c r="M47" s="768"/>
      <c r="N47" s="769"/>
      <c r="O47" s="472">
        <f>VLOOKUP($G47,男子,15,FALSE)</f>
      </c>
      <c r="P47" s="473"/>
      <c r="Q47" s="473"/>
      <c r="R47" s="473"/>
      <c r="S47" s="474"/>
      <c r="T47" s="473">
        <f>VLOOKUP($G47,男子,16,FALSE)</f>
      </c>
      <c r="U47" s="473"/>
      <c r="V47" s="473"/>
      <c r="W47" s="473"/>
      <c r="X47" s="473"/>
      <c r="Y47" s="475" t="str">
        <f>VLOOKUP($G47,男子,4,FALSE)</f>
        <v>男</v>
      </c>
      <c r="Z47" s="476"/>
      <c r="AA47" s="477"/>
      <c r="AB47" s="762" t="str">
        <f>VLOOKUP($G47,男子,5,FALSE)</f>
        <v>平成</v>
      </c>
      <c r="AC47" s="770"/>
      <c r="AD47" s="480">
        <f>VLOOKUP($G47,男子,11,FALSE)</f>
        <v>0</v>
      </c>
      <c r="AE47" s="766"/>
      <c r="AF47" s="465" t="s">
        <v>51</v>
      </c>
      <c r="AG47" s="465">
        <f>VLOOKUP($G47,男子,12,FALSE)</f>
        <v>0</v>
      </c>
      <c r="AH47" s="766"/>
      <c r="AI47" s="407" t="s">
        <v>50</v>
      </c>
      <c r="AJ47" s="465">
        <f>VLOOKUP($G47,男子,13,FALSE)</f>
        <v>0</v>
      </c>
      <c r="AK47" s="766"/>
      <c r="AL47" s="467" t="s">
        <v>44</v>
      </c>
      <c r="AM47" s="468">
        <f>VLOOKUP($G47,男子,10,FALSE)</f>
        <v>0</v>
      </c>
      <c r="AN47" s="469"/>
      <c r="AO47" s="763" t="s">
        <v>376</v>
      </c>
      <c r="AP47" s="764"/>
      <c r="AQ47" s="70" t="s">
        <v>75</v>
      </c>
      <c r="AR47" s="765">
        <f>AR45</f>
        <v>0</v>
      </c>
      <c r="AS47" s="765"/>
      <c r="AT47" s="765"/>
      <c r="AU47" s="69" t="s">
        <v>76</v>
      </c>
      <c r="AV47" s="761">
        <f>AV45</f>
        <v>0</v>
      </c>
      <c r="AW47" s="761"/>
      <c r="AX47" s="761"/>
      <c r="AY47" s="71"/>
      <c r="AZ47" s="71"/>
      <c r="BA47" s="71"/>
      <c r="BB47" s="71"/>
      <c r="BC47" s="71"/>
      <c r="BD47" s="71"/>
      <c r="BE47" s="71"/>
      <c r="BF47" s="71"/>
      <c r="BG47" s="71"/>
      <c r="BH47" s="72"/>
      <c r="BI47" s="73"/>
      <c r="BJ47" s="74"/>
      <c r="BK47" s="762" t="s">
        <v>77</v>
      </c>
      <c r="BL47" s="497">
        <f>BL45:BL45</f>
        <v>0</v>
      </c>
      <c r="BM47" s="497"/>
      <c r="BN47" s="497"/>
      <c r="BO47" s="761" t="s">
        <v>76</v>
      </c>
      <c r="BP47" s="497">
        <f>BP45:BP45</f>
        <v>0</v>
      </c>
      <c r="BQ47" s="497"/>
      <c r="BR47" s="497"/>
      <c r="BS47" s="761" t="s">
        <v>76</v>
      </c>
      <c r="BT47" s="497">
        <f>BT45:BT45</f>
        <v>0</v>
      </c>
      <c r="BU47" s="497"/>
      <c r="BV47" s="497"/>
      <c r="BW47" s="392"/>
      <c r="BX47" s="393"/>
      <c r="BY47" s="406"/>
      <c r="BZ47" s="407"/>
      <c r="CA47" s="408"/>
      <c r="CB47" s="47"/>
      <c r="CC47" s="47"/>
      <c r="CD47" s="47"/>
      <c r="CE47" s="47"/>
    </row>
    <row r="48" spans="2:83" s="49" customFormat="1" ht="21" customHeight="1">
      <c r="B48" s="848"/>
      <c r="C48" s="849"/>
      <c r="D48" s="354"/>
      <c r="E48" s="355"/>
      <c r="F48" s="356"/>
      <c r="G48" s="357"/>
      <c r="H48" s="357"/>
      <c r="I48" s="340"/>
      <c r="J48" s="361"/>
      <c r="K48" s="358"/>
      <c r="L48" s="359"/>
      <c r="M48" s="359"/>
      <c r="N48" s="360"/>
      <c r="O48" s="322">
        <f>VLOOKUP($G47,男子,8,FALSE)</f>
        <v>0</v>
      </c>
      <c r="P48" s="323"/>
      <c r="Q48" s="323"/>
      <c r="R48" s="323"/>
      <c r="S48" s="324"/>
      <c r="T48" s="323">
        <f>VLOOKUP($G47,男子,9,FALSE)</f>
        <v>0</v>
      </c>
      <c r="U48" s="323"/>
      <c r="V48" s="323"/>
      <c r="W48" s="323"/>
      <c r="X48" s="325"/>
      <c r="Y48" s="346"/>
      <c r="Z48" s="347"/>
      <c r="AA48" s="348"/>
      <c r="AB48" s="741"/>
      <c r="AC48" s="760"/>
      <c r="AD48" s="757"/>
      <c r="AE48" s="743"/>
      <c r="AF48" s="758"/>
      <c r="AG48" s="743"/>
      <c r="AH48" s="743"/>
      <c r="AI48" s="758"/>
      <c r="AJ48" s="743"/>
      <c r="AK48" s="743"/>
      <c r="AL48" s="338"/>
      <c r="AM48" s="339"/>
      <c r="AN48" s="340"/>
      <c r="AO48" s="746"/>
      <c r="AP48" s="747"/>
      <c r="AQ48" s="326">
        <f>AQ46</f>
        <v>0</v>
      </c>
      <c r="AR48" s="327"/>
      <c r="AS48" s="327"/>
      <c r="AT48" s="327"/>
      <c r="AU48" s="327"/>
      <c r="AV48" s="327"/>
      <c r="AW48" s="327"/>
      <c r="AX48" s="327"/>
      <c r="AY48" s="327"/>
      <c r="AZ48" s="327"/>
      <c r="BA48" s="327"/>
      <c r="BB48" s="327"/>
      <c r="BC48" s="327"/>
      <c r="BD48" s="327"/>
      <c r="BE48" s="327"/>
      <c r="BF48" s="327"/>
      <c r="BG48" s="327"/>
      <c r="BH48" s="327"/>
      <c r="BI48" s="327"/>
      <c r="BJ48" s="328"/>
      <c r="BK48" s="741"/>
      <c r="BL48" s="331"/>
      <c r="BM48" s="331"/>
      <c r="BN48" s="331"/>
      <c r="BO48" s="755"/>
      <c r="BP48" s="331"/>
      <c r="BQ48" s="331"/>
      <c r="BR48" s="331"/>
      <c r="BS48" s="755"/>
      <c r="BT48" s="331"/>
      <c r="BU48" s="331"/>
      <c r="BV48" s="331"/>
      <c r="BW48" s="317"/>
      <c r="BX48" s="318"/>
      <c r="BY48" s="319"/>
      <c r="BZ48" s="320"/>
      <c r="CA48" s="321"/>
      <c r="CB48" s="1"/>
      <c r="CC48" s="1"/>
      <c r="CD48" s="1"/>
      <c r="CE48" s="1"/>
    </row>
    <row r="49" spans="2:83" s="48" customFormat="1" ht="9.75" customHeight="1">
      <c r="B49" s="842" t="e">
        <f>'男子入力欄'!E29</f>
        <v>#N/A</v>
      </c>
      <c r="C49" s="843"/>
      <c r="D49" s="242">
        <v>3</v>
      </c>
      <c r="E49" s="243"/>
      <c r="F49" s="294" t="s">
        <v>92</v>
      </c>
      <c r="G49" s="296">
        <v>12</v>
      </c>
      <c r="H49" s="296"/>
      <c r="I49" s="250"/>
      <c r="J49" s="304">
        <f>VLOOKUP(G49,男子,2,FALSE)</f>
        <v>0</v>
      </c>
      <c r="K49" s="298" t="str">
        <f>VLOOKUP($G49,男子,3,FALSE)</f>
        <v>選手</v>
      </c>
      <c r="L49" s="299"/>
      <c r="M49" s="299"/>
      <c r="N49" s="300"/>
      <c r="O49" s="306">
        <f>VLOOKUP($G49,男子,15,FALSE)</f>
      </c>
      <c r="P49" s="307"/>
      <c r="Q49" s="307"/>
      <c r="R49" s="307"/>
      <c r="S49" s="308"/>
      <c r="T49" s="307">
        <f>VLOOKUP($G49,男子,16,FALSE)</f>
      </c>
      <c r="U49" s="307"/>
      <c r="V49" s="307"/>
      <c r="W49" s="307"/>
      <c r="X49" s="307"/>
      <c r="Y49" s="309" t="str">
        <f>VLOOKUP($G49,男子,4,FALSE)</f>
        <v>男</v>
      </c>
      <c r="Z49" s="310"/>
      <c r="AA49" s="311"/>
      <c r="AB49" s="740" t="str">
        <f>VLOOKUP($G49,男子,5,FALSE)</f>
        <v>平成</v>
      </c>
      <c r="AC49" s="759"/>
      <c r="AD49" s="259">
        <f>VLOOKUP($G49,男子,11,FALSE)</f>
        <v>0</v>
      </c>
      <c r="AE49" s="742"/>
      <c r="AF49" s="256" t="s">
        <v>51</v>
      </c>
      <c r="AG49" s="256">
        <f>VLOOKUP($G49,男子,12,FALSE)</f>
        <v>0</v>
      </c>
      <c r="AH49" s="742"/>
      <c r="AI49" s="275" t="s">
        <v>50</v>
      </c>
      <c r="AJ49" s="256">
        <f>VLOOKUP($G49,男子,13,FALSE)</f>
        <v>0</v>
      </c>
      <c r="AK49" s="742"/>
      <c r="AL49" s="253" t="s">
        <v>44</v>
      </c>
      <c r="AM49" s="251">
        <f>VLOOKUP($G49,男子,10,FALSE)</f>
        <v>0</v>
      </c>
      <c r="AN49" s="250"/>
      <c r="AO49" s="744" t="s">
        <v>376</v>
      </c>
      <c r="AP49" s="745"/>
      <c r="AQ49" s="64" t="s">
        <v>75</v>
      </c>
      <c r="AR49" s="756">
        <f>AR47</f>
        <v>0</v>
      </c>
      <c r="AS49" s="756"/>
      <c r="AT49" s="756"/>
      <c r="AU49" s="63" t="s">
        <v>76</v>
      </c>
      <c r="AV49" s="754">
        <f>AV47</f>
        <v>0</v>
      </c>
      <c r="AW49" s="754"/>
      <c r="AX49" s="754"/>
      <c r="AY49" s="65"/>
      <c r="AZ49" s="65"/>
      <c r="BA49" s="65"/>
      <c r="BB49" s="65"/>
      <c r="BC49" s="65"/>
      <c r="BD49" s="65"/>
      <c r="BE49" s="65"/>
      <c r="BF49" s="65"/>
      <c r="BG49" s="65"/>
      <c r="BH49" s="66"/>
      <c r="BI49" s="67"/>
      <c r="BJ49" s="68"/>
      <c r="BK49" s="740" t="s">
        <v>77</v>
      </c>
      <c r="BL49" s="284">
        <f>BL47:BL47</f>
        <v>0</v>
      </c>
      <c r="BM49" s="284"/>
      <c r="BN49" s="284"/>
      <c r="BO49" s="754" t="s">
        <v>76</v>
      </c>
      <c r="BP49" s="284">
        <f>BP47:BP47</f>
        <v>0</v>
      </c>
      <c r="BQ49" s="284"/>
      <c r="BR49" s="284"/>
      <c r="BS49" s="754" t="s">
        <v>76</v>
      </c>
      <c r="BT49" s="284">
        <f>BT47:BT47</f>
        <v>0</v>
      </c>
      <c r="BU49" s="284"/>
      <c r="BV49" s="284"/>
      <c r="BW49" s="270"/>
      <c r="BX49" s="271"/>
      <c r="BY49" s="274"/>
      <c r="BZ49" s="275"/>
      <c r="CA49" s="276"/>
      <c r="CB49" s="47"/>
      <c r="CC49" s="47"/>
      <c r="CD49" s="47"/>
      <c r="CE49" s="47"/>
    </row>
    <row r="50" spans="2:83" s="49" customFormat="1" ht="21" customHeight="1">
      <c r="B50" s="848"/>
      <c r="C50" s="849"/>
      <c r="D50" s="354"/>
      <c r="E50" s="355"/>
      <c r="F50" s="356"/>
      <c r="G50" s="357"/>
      <c r="H50" s="357"/>
      <c r="I50" s="340"/>
      <c r="J50" s="361"/>
      <c r="K50" s="358"/>
      <c r="L50" s="359"/>
      <c r="M50" s="359"/>
      <c r="N50" s="360"/>
      <c r="O50" s="322">
        <f>VLOOKUP($G49,男子,8,FALSE)</f>
        <v>0</v>
      </c>
      <c r="P50" s="323"/>
      <c r="Q50" s="323"/>
      <c r="R50" s="323"/>
      <c r="S50" s="324"/>
      <c r="T50" s="323">
        <f>VLOOKUP($G49,男子,9,FALSE)</f>
        <v>0</v>
      </c>
      <c r="U50" s="323"/>
      <c r="V50" s="323"/>
      <c r="W50" s="323"/>
      <c r="X50" s="325"/>
      <c r="Y50" s="346"/>
      <c r="Z50" s="347"/>
      <c r="AA50" s="348"/>
      <c r="AB50" s="741"/>
      <c r="AC50" s="760"/>
      <c r="AD50" s="757"/>
      <c r="AE50" s="743"/>
      <c r="AF50" s="758"/>
      <c r="AG50" s="743"/>
      <c r="AH50" s="743"/>
      <c r="AI50" s="758"/>
      <c r="AJ50" s="743"/>
      <c r="AK50" s="743"/>
      <c r="AL50" s="338"/>
      <c r="AM50" s="339"/>
      <c r="AN50" s="340"/>
      <c r="AO50" s="746"/>
      <c r="AP50" s="747"/>
      <c r="AQ50" s="326">
        <f>AQ48</f>
        <v>0</v>
      </c>
      <c r="AR50" s="327"/>
      <c r="AS50" s="327"/>
      <c r="AT50" s="327"/>
      <c r="AU50" s="327"/>
      <c r="AV50" s="327"/>
      <c r="AW50" s="327"/>
      <c r="AX50" s="327"/>
      <c r="AY50" s="327"/>
      <c r="AZ50" s="327"/>
      <c r="BA50" s="327"/>
      <c r="BB50" s="327"/>
      <c r="BC50" s="327"/>
      <c r="BD50" s="327"/>
      <c r="BE50" s="327"/>
      <c r="BF50" s="327"/>
      <c r="BG50" s="327"/>
      <c r="BH50" s="327"/>
      <c r="BI50" s="327"/>
      <c r="BJ50" s="328"/>
      <c r="BK50" s="741"/>
      <c r="BL50" s="331"/>
      <c r="BM50" s="331"/>
      <c r="BN50" s="331"/>
      <c r="BO50" s="755"/>
      <c r="BP50" s="331"/>
      <c r="BQ50" s="331"/>
      <c r="BR50" s="331"/>
      <c r="BS50" s="755"/>
      <c r="BT50" s="331"/>
      <c r="BU50" s="331"/>
      <c r="BV50" s="331"/>
      <c r="BW50" s="317"/>
      <c r="BX50" s="318"/>
      <c r="BY50" s="319"/>
      <c r="BZ50" s="320"/>
      <c r="CA50" s="321"/>
      <c r="CB50" s="1"/>
      <c r="CC50" s="1"/>
      <c r="CD50" s="1"/>
      <c r="CE50" s="1"/>
    </row>
    <row r="51" spans="2:83" s="48" customFormat="1" ht="9.75" customHeight="1">
      <c r="B51" s="842" t="e">
        <f>'男子入力欄'!E30</f>
        <v>#N/A</v>
      </c>
      <c r="C51" s="843"/>
      <c r="D51" s="242">
        <v>3</v>
      </c>
      <c r="E51" s="243"/>
      <c r="F51" s="294" t="s">
        <v>93</v>
      </c>
      <c r="G51" s="296">
        <v>13</v>
      </c>
      <c r="H51" s="296"/>
      <c r="I51" s="250"/>
      <c r="J51" s="304">
        <f>VLOOKUP(G51,男子,2,FALSE)</f>
        <v>0</v>
      </c>
      <c r="K51" s="298" t="str">
        <f>VLOOKUP($G51,男子,3,FALSE)</f>
        <v>選手</v>
      </c>
      <c r="L51" s="299"/>
      <c r="M51" s="299"/>
      <c r="N51" s="300"/>
      <c r="O51" s="306">
        <f>VLOOKUP($G51,男子,15,FALSE)</f>
      </c>
      <c r="P51" s="307"/>
      <c r="Q51" s="307"/>
      <c r="R51" s="307"/>
      <c r="S51" s="308"/>
      <c r="T51" s="307">
        <f>VLOOKUP($G51,男子,16,FALSE)</f>
      </c>
      <c r="U51" s="307"/>
      <c r="V51" s="307"/>
      <c r="W51" s="307"/>
      <c r="X51" s="307"/>
      <c r="Y51" s="309" t="str">
        <f>VLOOKUP($G51,男子,4,FALSE)</f>
        <v>男</v>
      </c>
      <c r="Z51" s="310"/>
      <c r="AA51" s="311"/>
      <c r="AB51" s="740" t="str">
        <f>VLOOKUP($G51,男子,5,FALSE)</f>
        <v>平成</v>
      </c>
      <c r="AC51" s="759"/>
      <c r="AD51" s="259">
        <f>VLOOKUP($G51,男子,11,FALSE)</f>
        <v>0</v>
      </c>
      <c r="AE51" s="742"/>
      <c r="AF51" s="256" t="s">
        <v>51</v>
      </c>
      <c r="AG51" s="256">
        <f>VLOOKUP($G51,男子,12,FALSE)</f>
        <v>0</v>
      </c>
      <c r="AH51" s="742"/>
      <c r="AI51" s="275" t="s">
        <v>50</v>
      </c>
      <c r="AJ51" s="256">
        <f>VLOOKUP($G51,男子,13,FALSE)</f>
        <v>0</v>
      </c>
      <c r="AK51" s="742"/>
      <c r="AL51" s="253" t="s">
        <v>44</v>
      </c>
      <c r="AM51" s="251">
        <f>VLOOKUP($G51,男子,10,FALSE)</f>
        <v>0</v>
      </c>
      <c r="AN51" s="250"/>
      <c r="AO51" s="744" t="s">
        <v>376</v>
      </c>
      <c r="AP51" s="745"/>
      <c r="AQ51" s="64" t="s">
        <v>75</v>
      </c>
      <c r="AR51" s="756">
        <f>AR49</f>
        <v>0</v>
      </c>
      <c r="AS51" s="756"/>
      <c r="AT51" s="756"/>
      <c r="AU51" s="63" t="s">
        <v>76</v>
      </c>
      <c r="AV51" s="754">
        <f>AV49</f>
        <v>0</v>
      </c>
      <c r="AW51" s="754"/>
      <c r="AX51" s="754"/>
      <c r="AY51" s="65"/>
      <c r="AZ51" s="65"/>
      <c r="BA51" s="65"/>
      <c r="BB51" s="65"/>
      <c r="BC51" s="65"/>
      <c r="BD51" s="65"/>
      <c r="BE51" s="65"/>
      <c r="BF51" s="65"/>
      <c r="BG51" s="65"/>
      <c r="BH51" s="66"/>
      <c r="BI51" s="67"/>
      <c r="BJ51" s="68"/>
      <c r="BK51" s="740" t="s">
        <v>77</v>
      </c>
      <c r="BL51" s="284">
        <f>BL49:BL49</f>
        <v>0</v>
      </c>
      <c r="BM51" s="284"/>
      <c r="BN51" s="284"/>
      <c r="BO51" s="754" t="s">
        <v>76</v>
      </c>
      <c r="BP51" s="284">
        <f>BP49:BP49</f>
        <v>0</v>
      </c>
      <c r="BQ51" s="284"/>
      <c r="BR51" s="284"/>
      <c r="BS51" s="754" t="s">
        <v>76</v>
      </c>
      <c r="BT51" s="284">
        <f>BT49:BT49</f>
        <v>0</v>
      </c>
      <c r="BU51" s="284"/>
      <c r="BV51" s="284"/>
      <c r="BW51" s="270"/>
      <c r="BX51" s="271"/>
      <c r="BY51" s="274"/>
      <c r="BZ51" s="275"/>
      <c r="CA51" s="276"/>
      <c r="CB51" s="47"/>
      <c r="CC51" s="47"/>
      <c r="CD51" s="47"/>
      <c r="CE51" s="47"/>
    </row>
    <row r="52" spans="2:83" s="49" customFormat="1" ht="21" customHeight="1">
      <c r="B52" s="848"/>
      <c r="C52" s="849"/>
      <c r="D52" s="354"/>
      <c r="E52" s="355"/>
      <c r="F52" s="356"/>
      <c r="G52" s="357"/>
      <c r="H52" s="357"/>
      <c r="I52" s="340"/>
      <c r="J52" s="361"/>
      <c r="K52" s="358"/>
      <c r="L52" s="359"/>
      <c r="M52" s="359"/>
      <c r="N52" s="360"/>
      <c r="O52" s="322">
        <f>VLOOKUP($G51,男子,8,FALSE)</f>
        <v>0</v>
      </c>
      <c r="P52" s="323"/>
      <c r="Q52" s="323"/>
      <c r="R52" s="323"/>
      <c r="S52" s="324"/>
      <c r="T52" s="323">
        <f>VLOOKUP($G51,男子,9,FALSE)</f>
        <v>0</v>
      </c>
      <c r="U52" s="323"/>
      <c r="V52" s="323"/>
      <c r="W52" s="323"/>
      <c r="X52" s="325"/>
      <c r="Y52" s="346"/>
      <c r="Z52" s="347"/>
      <c r="AA52" s="348"/>
      <c r="AB52" s="741"/>
      <c r="AC52" s="760"/>
      <c r="AD52" s="757"/>
      <c r="AE52" s="743"/>
      <c r="AF52" s="758"/>
      <c r="AG52" s="743"/>
      <c r="AH52" s="743"/>
      <c r="AI52" s="758"/>
      <c r="AJ52" s="743"/>
      <c r="AK52" s="743"/>
      <c r="AL52" s="338"/>
      <c r="AM52" s="339"/>
      <c r="AN52" s="340"/>
      <c r="AO52" s="746"/>
      <c r="AP52" s="747"/>
      <c r="AQ52" s="326">
        <f>AQ50</f>
        <v>0</v>
      </c>
      <c r="AR52" s="327"/>
      <c r="AS52" s="327"/>
      <c r="AT52" s="327"/>
      <c r="AU52" s="327"/>
      <c r="AV52" s="327"/>
      <c r="AW52" s="327"/>
      <c r="AX52" s="327"/>
      <c r="AY52" s="327"/>
      <c r="AZ52" s="327"/>
      <c r="BA52" s="327"/>
      <c r="BB52" s="327"/>
      <c r="BC52" s="327"/>
      <c r="BD52" s="327"/>
      <c r="BE52" s="327"/>
      <c r="BF52" s="327"/>
      <c r="BG52" s="327"/>
      <c r="BH52" s="327"/>
      <c r="BI52" s="327"/>
      <c r="BJ52" s="328"/>
      <c r="BK52" s="741"/>
      <c r="BL52" s="331"/>
      <c r="BM52" s="331"/>
      <c r="BN52" s="331"/>
      <c r="BO52" s="755"/>
      <c r="BP52" s="331"/>
      <c r="BQ52" s="331"/>
      <c r="BR52" s="331"/>
      <c r="BS52" s="755"/>
      <c r="BT52" s="331"/>
      <c r="BU52" s="331"/>
      <c r="BV52" s="331"/>
      <c r="BW52" s="317"/>
      <c r="BX52" s="318"/>
      <c r="BY52" s="319"/>
      <c r="BZ52" s="320"/>
      <c r="CA52" s="321"/>
      <c r="CB52" s="1"/>
      <c r="CC52" s="1"/>
      <c r="CD52" s="1"/>
      <c r="CE52" s="1"/>
    </row>
    <row r="53" spans="2:83" s="48" customFormat="1" ht="9.75" customHeight="1">
      <c r="B53" s="842" t="e">
        <f>'男子入力欄'!E31</f>
        <v>#N/A</v>
      </c>
      <c r="C53" s="843"/>
      <c r="D53" s="242">
        <v>3</v>
      </c>
      <c r="E53" s="243"/>
      <c r="F53" s="294" t="s">
        <v>94</v>
      </c>
      <c r="G53" s="296">
        <v>14</v>
      </c>
      <c r="H53" s="296"/>
      <c r="I53" s="250"/>
      <c r="J53" s="304">
        <f>VLOOKUP(G53,男子,2,FALSE)</f>
        <v>0</v>
      </c>
      <c r="K53" s="298" t="str">
        <f>VLOOKUP($G53,男子,3,FALSE)</f>
        <v>選手</v>
      </c>
      <c r="L53" s="299"/>
      <c r="M53" s="299"/>
      <c r="N53" s="300"/>
      <c r="O53" s="343">
        <f>VLOOKUP($G53,男子,15,FALSE)</f>
      </c>
      <c r="P53" s="344"/>
      <c r="Q53" s="344"/>
      <c r="R53" s="344"/>
      <c r="S53" s="345"/>
      <c r="T53" s="344">
        <f>VLOOKUP($G53,男子,16,FALSE)</f>
      </c>
      <c r="U53" s="344"/>
      <c r="V53" s="344"/>
      <c r="W53" s="344"/>
      <c r="X53" s="344"/>
      <c r="Y53" s="309" t="str">
        <f>VLOOKUP($G53,男子,4,FALSE)</f>
        <v>男</v>
      </c>
      <c r="Z53" s="310"/>
      <c r="AA53" s="311"/>
      <c r="AB53" s="740" t="str">
        <f>VLOOKUP($G53,男子,5,FALSE)</f>
        <v>平成</v>
      </c>
      <c r="AC53" s="759"/>
      <c r="AD53" s="259">
        <f>VLOOKUP($G53,男子,11,FALSE)</f>
        <v>0</v>
      </c>
      <c r="AE53" s="742"/>
      <c r="AF53" s="256" t="s">
        <v>51</v>
      </c>
      <c r="AG53" s="256">
        <f>VLOOKUP($G53,男子,12,FALSE)</f>
        <v>0</v>
      </c>
      <c r="AH53" s="742"/>
      <c r="AI53" s="275" t="s">
        <v>50</v>
      </c>
      <c r="AJ53" s="256">
        <f>VLOOKUP($G53,男子,13,FALSE)</f>
        <v>0</v>
      </c>
      <c r="AK53" s="742"/>
      <c r="AL53" s="253" t="s">
        <v>44</v>
      </c>
      <c r="AM53" s="251">
        <f>VLOOKUP($G53,男子,10,FALSE)</f>
        <v>0</v>
      </c>
      <c r="AN53" s="250"/>
      <c r="AO53" s="744" t="s">
        <v>376</v>
      </c>
      <c r="AP53" s="745"/>
      <c r="AQ53" s="64" t="s">
        <v>75</v>
      </c>
      <c r="AR53" s="756">
        <f>AR51</f>
        <v>0</v>
      </c>
      <c r="AS53" s="756"/>
      <c r="AT53" s="756"/>
      <c r="AU53" s="63" t="s">
        <v>76</v>
      </c>
      <c r="AV53" s="754">
        <f>AV51</f>
        <v>0</v>
      </c>
      <c r="AW53" s="754"/>
      <c r="AX53" s="754"/>
      <c r="AY53" s="65"/>
      <c r="AZ53" s="65"/>
      <c r="BA53" s="65"/>
      <c r="BB53" s="65"/>
      <c r="BC53" s="65"/>
      <c r="BD53" s="65"/>
      <c r="BE53" s="65"/>
      <c r="BF53" s="65"/>
      <c r="BG53" s="65"/>
      <c r="BH53" s="66"/>
      <c r="BI53" s="67"/>
      <c r="BJ53" s="68"/>
      <c r="BK53" s="740" t="s">
        <v>77</v>
      </c>
      <c r="BL53" s="284">
        <f>BL51:BL51</f>
        <v>0</v>
      </c>
      <c r="BM53" s="284"/>
      <c r="BN53" s="284"/>
      <c r="BO53" s="754" t="s">
        <v>76</v>
      </c>
      <c r="BP53" s="284">
        <f>BP51:BP51</f>
        <v>0</v>
      </c>
      <c r="BQ53" s="284"/>
      <c r="BR53" s="284"/>
      <c r="BS53" s="754" t="s">
        <v>76</v>
      </c>
      <c r="BT53" s="284">
        <f>BT51:BT51</f>
        <v>0</v>
      </c>
      <c r="BU53" s="284"/>
      <c r="BV53" s="284"/>
      <c r="BW53" s="270"/>
      <c r="BX53" s="271"/>
      <c r="BY53" s="274"/>
      <c r="BZ53" s="275"/>
      <c r="CA53" s="276"/>
      <c r="CB53" s="47"/>
      <c r="CC53" s="47"/>
      <c r="CD53" s="47"/>
      <c r="CE53" s="47"/>
    </row>
    <row r="54" spans="2:83" s="49" customFormat="1" ht="21" customHeight="1">
      <c r="B54" s="848"/>
      <c r="C54" s="849"/>
      <c r="D54" s="354"/>
      <c r="E54" s="355"/>
      <c r="F54" s="356"/>
      <c r="G54" s="357"/>
      <c r="H54" s="357"/>
      <c r="I54" s="340"/>
      <c r="J54" s="361"/>
      <c r="K54" s="358"/>
      <c r="L54" s="359"/>
      <c r="M54" s="359"/>
      <c r="N54" s="360"/>
      <c r="O54" s="322">
        <f>VLOOKUP($G53,男子,8,FALSE)</f>
        <v>0</v>
      </c>
      <c r="P54" s="323"/>
      <c r="Q54" s="323"/>
      <c r="R54" s="323"/>
      <c r="S54" s="324"/>
      <c r="T54" s="323">
        <f>VLOOKUP($G53,男子,9,FALSE)</f>
        <v>0</v>
      </c>
      <c r="U54" s="323"/>
      <c r="V54" s="323"/>
      <c r="W54" s="323"/>
      <c r="X54" s="325"/>
      <c r="Y54" s="346"/>
      <c r="Z54" s="347"/>
      <c r="AA54" s="348"/>
      <c r="AB54" s="741"/>
      <c r="AC54" s="760"/>
      <c r="AD54" s="757"/>
      <c r="AE54" s="743"/>
      <c r="AF54" s="758"/>
      <c r="AG54" s="743"/>
      <c r="AH54" s="743"/>
      <c r="AI54" s="758"/>
      <c r="AJ54" s="743"/>
      <c r="AK54" s="743"/>
      <c r="AL54" s="338"/>
      <c r="AM54" s="339"/>
      <c r="AN54" s="340"/>
      <c r="AO54" s="746"/>
      <c r="AP54" s="747"/>
      <c r="AQ54" s="326">
        <f>AQ52</f>
        <v>0</v>
      </c>
      <c r="AR54" s="327"/>
      <c r="AS54" s="327"/>
      <c r="AT54" s="327"/>
      <c r="AU54" s="327"/>
      <c r="AV54" s="327"/>
      <c r="AW54" s="327"/>
      <c r="AX54" s="327"/>
      <c r="AY54" s="327"/>
      <c r="AZ54" s="327"/>
      <c r="BA54" s="327"/>
      <c r="BB54" s="327"/>
      <c r="BC54" s="327"/>
      <c r="BD54" s="327"/>
      <c r="BE54" s="327"/>
      <c r="BF54" s="327"/>
      <c r="BG54" s="327"/>
      <c r="BH54" s="327"/>
      <c r="BI54" s="327"/>
      <c r="BJ54" s="328"/>
      <c r="BK54" s="741"/>
      <c r="BL54" s="331"/>
      <c r="BM54" s="331"/>
      <c r="BN54" s="331"/>
      <c r="BO54" s="755"/>
      <c r="BP54" s="331"/>
      <c r="BQ54" s="331"/>
      <c r="BR54" s="331"/>
      <c r="BS54" s="755"/>
      <c r="BT54" s="331"/>
      <c r="BU54" s="331"/>
      <c r="BV54" s="331"/>
      <c r="BW54" s="317"/>
      <c r="BX54" s="318"/>
      <c r="BY54" s="319"/>
      <c r="BZ54" s="320"/>
      <c r="CA54" s="321"/>
      <c r="CB54" s="1"/>
      <c r="CC54" s="1"/>
      <c r="CD54" s="1"/>
      <c r="CE54" s="1"/>
    </row>
    <row r="55" spans="2:83" s="48" customFormat="1" ht="9.75" customHeight="1">
      <c r="B55" s="854" t="e">
        <f>'男子入力欄'!E32</f>
        <v>#N/A</v>
      </c>
      <c r="C55" s="855"/>
      <c r="D55" s="748">
        <v>3</v>
      </c>
      <c r="E55" s="749"/>
      <c r="F55" s="750" t="s">
        <v>95</v>
      </c>
      <c r="G55" s="296">
        <v>15</v>
      </c>
      <c r="H55" s="296"/>
      <c r="I55" s="250"/>
      <c r="J55" s="483">
        <f>VLOOKUP(G55,男子,2,FALSE)</f>
        <v>0</v>
      </c>
      <c r="K55" s="751" t="str">
        <f>VLOOKUP($G55,男子,3,FALSE)</f>
        <v>選手</v>
      </c>
      <c r="L55" s="752"/>
      <c r="M55" s="752"/>
      <c r="N55" s="753"/>
      <c r="O55" s="306">
        <f>VLOOKUP($G55,男子,15,FALSE)</f>
      </c>
      <c r="P55" s="307"/>
      <c r="Q55" s="307"/>
      <c r="R55" s="307"/>
      <c r="S55" s="308"/>
      <c r="T55" s="307">
        <f>VLOOKUP($G55,男子,16,FALSE)</f>
      </c>
      <c r="U55" s="307"/>
      <c r="V55" s="307"/>
      <c r="W55" s="307"/>
      <c r="X55" s="307"/>
      <c r="Y55" s="733" t="str">
        <f>VLOOKUP($G55,男子,4,FALSE)</f>
        <v>男</v>
      </c>
      <c r="Z55" s="734"/>
      <c r="AA55" s="735"/>
      <c r="AB55" s="724" t="str">
        <f>VLOOKUP($G55,男子,5,FALSE)</f>
        <v>平成</v>
      </c>
      <c r="AC55" s="736"/>
      <c r="AD55" s="350">
        <f>VLOOKUP($G55,男子,11,FALSE)</f>
        <v>0</v>
      </c>
      <c r="AE55" s="727"/>
      <c r="AF55" s="726" t="s">
        <v>51</v>
      </c>
      <c r="AG55" s="726">
        <f>VLOOKUP($G55,男子,12,FALSE)</f>
        <v>0</v>
      </c>
      <c r="AH55" s="727"/>
      <c r="AI55" s="719" t="s">
        <v>50</v>
      </c>
      <c r="AJ55" s="726">
        <f>VLOOKUP($G55,男子,13,FALSE)</f>
        <v>0</v>
      </c>
      <c r="AK55" s="727"/>
      <c r="AL55" s="337" t="s">
        <v>44</v>
      </c>
      <c r="AM55" s="461">
        <f>VLOOKUP($G55,男子,10,FALSE)</f>
        <v>0</v>
      </c>
      <c r="AN55" s="462"/>
      <c r="AO55" s="729" t="s">
        <v>376</v>
      </c>
      <c r="AP55" s="730"/>
      <c r="AQ55" s="58" t="s">
        <v>75</v>
      </c>
      <c r="AR55" s="723">
        <f>AR53</f>
        <v>0</v>
      </c>
      <c r="AS55" s="723"/>
      <c r="AT55" s="723"/>
      <c r="AU55" s="59" t="s">
        <v>76</v>
      </c>
      <c r="AV55" s="721">
        <f>AV53</f>
        <v>0</v>
      </c>
      <c r="AW55" s="721"/>
      <c r="AX55" s="721"/>
      <c r="AY55" s="60"/>
      <c r="AZ55" s="60"/>
      <c r="BA55" s="60"/>
      <c r="BB55" s="60"/>
      <c r="BC55" s="60"/>
      <c r="BD55" s="60"/>
      <c r="BE55" s="60"/>
      <c r="BF55" s="60"/>
      <c r="BG55" s="60"/>
      <c r="BH55" s="61"/>
      <c r="BI55" s="62"/>
      <c r="BJ55" s="75"/>
      <c r="BK55" s="724" t="s">
        <v>77</v>
      </c>
      <c r="BL55" s="330">
        <f>BL53:BL53</f>
        <v>0</v>
      </c>
      <c r="BM55" s="330"/>
      <c r="BN55" s="330"/>
      <c r="BO55" s="721" t="s">
        <v>76</v>
      </c>
      <c r="BP55" s="330">
        <f>BP53:BP53</f>
        <v>0</v>
      </c>
      <c r="BQ55" s="330"/>
      <c r="BR55" s="330"/>
      <c r="BS55" s="721" t="s">
        <v>76</v>
      </c>
      <c r="BT55" s="330">
        <f>BT53:BT53</f>
        <v>0</v>
      </c>
      <c r="BU55" s="330"/>
      <c r="BV55" s="330"/>
      <c r="BW55" s="716"/>
      <c r="BX55" s="717"/>
      <c r="BY55" s="718"/>
      <c r="BZ55" s="719"/>
      <c r="CA55" s="720"/>
      <c r="CB55" s="47"/>
      <c r="CC55" s="47"/>
      <c r="CD55" s="47"/>
      <c r="CE55" s="47"/>
    </row>
    <row r="56" spans="2:83" s="49" customFormat="1" ht="21" customHeight="1" thickBot="1">
      <c r="B56" s="844"/>
      <c r="C56" s="845"/>
      <c r="D56" s="241"/>
      <c r="E56" s="293"/>
      <c r="F56" s="295"/>
      <c r="G56" s="297"/>
      <c r="H56" s="297"/>
      <c r="I56" s="248"/>
      <c r="J56" s="305"/>
      <c r="K56" s="301"/>
      <c r="L56" s="302"/>
      <c r="M56" s="302"/>
      <c r="N56" s="303"/>
      <c r="O56" s="280">
        <f>VLOOKUP($G55,男子,8,FALSE)</f>
        <v>0</v>
      </c>
      <c r="P56" s="281"/>
      <c r="Q56" s="281"/>
      <c r="R56" s="281"/>
      <c r="S56" s="282"/>
      <c r="T56" s="281">
        <f>VLOOKUP($G55,男子,9,FALSE)</f>
        <v>0</v>
      </c>
      <c r="U56" s="281"/>
      <c r="V56" s="281"/>
      <c r="W56" s="281"/>
      <c r="X56" s="283"/>
      <c r="Y56" s="312"/>
      <c r="Z56" s="313"/>
      <c r="AA56" s="314"/>
      <c r="AB56" s="725"/>
      <c r="AC56" s="737"/>
      <c r="AD56" s="738"/>
      <c r="AE56" s="728"/>
      <c r="AF56" s="739"/>
      <c r="AG56" s="728"/>
      <c r="AH56" s="728"/>
      <c r="AI56" s="739"/>
      <c r="AJ56" s="728"/>
      <c r="AK56" s="728"/>
      <c r="AL56" s="252"/>
      <c r="AM56" s="249"/>
      <c r="AN56" s="248"/>
      <c r="AO56" s="731"/>
      <c r="AP56" s="732"/>
      <c r="AQ56" s="290">
        <f>AQ54</f>
        <v>0</v>
      </c>
      <c r="AR56" s="291"/>
      <c r="AS56" s="291"/>
      <c r="AT56" s="291"/>
      <c r="AU56" s="291"/>
      <c r="AV56" s="291"/>
      <c r="AW56" s="291"/>
      <c r="AX56" s="291"/>
      <c r="AY56" s="291"/>
      <c r="AZ56" s="291"/>
      <c r="BA56" s="291"/>
      <c r="BB56" s="291"/>
      <c r="BC56" s="291"/>
      <c r="BD56" s="291"/>
      <c r="BE56" s="291"/>
      <c r="BF56" s="291"/>
      <c r="BG56" s="291"/>
      <c r="BH56" s="291"/>
      <c r="BI56" s="291"/>
      <c r="BJ56" s="292"/>
      <c r="BK56" s="725"/>
      <c r="BL56" s="285"/>
      <c r="BM56" s="285"/>
      <c r="BN56" s="285"/>
      <c r="BO56" s="722"/>
      <c r="BP56" s="285"/>
      <c r="BQ56" s="285"/>
      <c r="BR56" s="285"/>
      <c r="BS56" s="722"/>
      <c r="BT56" s="285"/>
      <c r="BU56" s="285"/>
      <c r="BV56" s="285"/>
      <c r="BW56" s="272"/>
      <c r="BX56" s="273"/>
      <c r="BY56" s="277"/>
      <c r="BZ56" s="278"/>
      <c r="CA56" s="279"/>
      <c r="CB56" s="1"/>
      <c r="CC56" s="1"/>
      <c r="CD56" s="1"/>
      <c r="CE56" s="1"/>
    </row>
    <row r="57" spans="2:83" s="48" customFormat="1" ht="9.75" customHeight="1">
      <c r="B57" s="846" t="e">
        <f>'男子入力欄'!E33</f>
        <v>#N/A</v>
      </c>
      <c r="C57" s="847"/>
      <c r="D57" s="418">
        <v>3</v>
      </c>
      <c r="E57" s="419"/>
      <c r="F57" s="420" t="s">
        <v>96</v>
      </c>
      <c r="G57" s="296">
        <v>16</v>
      </c>
      <c r="H57" s="296"/>
      <c r="I57" s="250"/>
      <c r="J57" s="427">
        <f>VLOOKUP(G57,男子,2,FALSE)</f>
        <v>0</v>
      </c>
      <c r="K57" s="767" t="str">
        <f>VLOOKUP($G57,男子,3,FALSE)</f>
        <v>選手</v>
      </c>
      <c r="L57" s="768"/>
      <c r="M57" s="768"/>
      <c r="N57" s="769"/>
      <c r="O57" s="472">
        <f>VLOOKUP($G57,男子,15,FALSE)</f>
      </c>
      <c r="P57" s="473"/>
      <c r="Q57" s="473"/>
      <c r="R57" s="473"/>
      <c r="S57" s="474"/>
      <c r="T57" s="473">
        <f>VLOOKUP($G57,男子,16,FALSE)</f>
      </c>
      <c r="U57" s="473"/>
      <c r="V57" s="473"/>
      <c r="W57" s="473"/>
      <c r="X57" s="473"/>
      <c r="Y57" s="475" t="str">
        <f>VLOOKUP($G57,男子,4,FALSE)</f>
        <v>男</v>
      </c>
      <c r="Z57" s="476"/>
      <c r="AA57" s="477"/>
      <c r="AB57" s="762" t="str">
        <f>VLOOKUP($G57,男子,5,FALSE)</f>
        <v>平成</v>
      </c>
      <c r="AC57" s="770"/>
      <c r="AD57" s="480">
        <f>VLOOKUP($G57,男子,11,FALSE)</f>
        <v>0</v>
      </c>
      <c r="AE57" s="766"/>
      <c r="AF57" s="465" t="s">
        <v>51</v>
      </c>
      <c r="AG57" s="465">
        <f>VLOOKUP($G57,男子,12,FALSE)</f>
        <v>0</v>
      </c>
      <c r="AH57" s="766"/>
      <c r="AI57" s="407" t="s">
        <v>50</v>
      </c>
      <c r="AJ57" s="465">
        <f>VLOOKUP($G57,男子,13,FALSE)</f>
        <v>0</v>
      </c>
      <c r="AK57" s="766"/>
      <c r="AL57" s="467" t="s">
        <v>44</v>
      </c>
      <c r="AM57" s="468">
        <f>VLOOKUP($G57,男子,10,FALSE)</f>
        <v>0</v>
      </c>
      <c r="AN57" s="469"/>
      <c r="AO57" s="763" t="s">
        <v>376</v>
      </c>
      <c r="AP57" s="764"/>
      <c r="AQ57" s="70" t="s">
        <v>75</v>
      </c>
      <c r="AR57" s="765">
        <f>AR55</f>
        <v>0</v>
      </c>
      <c r="AS57" s="765"/>
      <c r="AT57" s="765"/>
      <c r="AU57" s="69" t="s">
        <v>76</v>
      </c>
      <c r="AV57" s="761">
        <f>AV55</f>
        <v>0</v>
      </c>
      <c r="AW57" s="761"/>
      <c r="AX57" s="761"/>
      <c r="AY57" s="71"/>
      <c r="AZ57" s="71"/>
      <c r="BA57" s="71"/>
      <c r="BB57" s="71"/>
      <c r="BC57" s="71"/>
      <c r="BD57" s="71"/>
      <c r="BE57" s="71"/>
      <c r="BF57" s="71"/>
      <c r="BG57" s="71"/>
      <c r="BH57" s="72"/>
      <c r="BI57" s="73"/>
      <c r="BJ57" s="74"/>
      <c r="BK57" s="762" t="s">
        <v>77</v>
      </c>
      <c r="BL57" s="497">
        <f>BL55:BL55</f>
        <v>0</v>
      </c>
      <c r="BM57" s="497"/>
      <c r="BN57" s="497"/>
      <c r="BO57" s="761" t="s">
        <v>76</v>
      </c>
      <c r="BP57" s="497">
        <f>BP55:BP55</f>
        <v>0</v>
      </c>
      <c r="BQ57" s="497"/>
      <c r="BR57" s="497"/>
      <c r="BS57" s="761" t="s">
        <v>76</v>
      </c>
      <c r="BT57" s="497">
        <f>BT55:BT55</f>
        <v>0</v>
      </c>
      <c r="BU57" s="497"/>
      <c r="BV57" s="497"/>
      <c r="BW57" s="392"/>
      <c r="BX57" s="393"/>
      <c r="BY57" s="406"/>
      <c r="BZ57" s="407"/>
      <c r="CA57" s="408"/>
      <c r="CB57" s="47"/>
      <c r="CC57" s="47"/>
      <c r="CD57" s="47"/>
      <c r="CE57" s="47"/>
    </row>
    <row r="58" spans="2:83" s="49" customFormat="1" ht="21" customHeight="1">
      <c r="B58" s="848"/>
      <c r="C58" s="849"/>
      <c r="D58" s="354"/>
      <c r="E58" s="355"/>
      <c r="F58" s="356"/>
      <c r="G58" s="357"/>
      <c r="H58" s="357"/>
      <c r="I58" s="340"/>
      <c r="J58" s="361"/>
      <c r="K58" s="358"/>
      <c r="L58" s="359"/>
      <c r="M58" s="359"/>
      <c r="N58" s="360"/>
      <c r="O58" s="322">
        <f>VLOOKUP($G57,男子,8,FALSE)</f>
        <v>0</v>
      </c>
      <c r="P58" s="323"/>
      <c r="Q58" s="323"/>
      <c r="R58" s="323"/>
      <c r="S58" s="324"/>
      <c r="T58" s="323">
        <f>VLOOKUP($G57,男子,9,FALSE)</f>
        <v>0</v>
      </c>
      <c r="U58" s="323"/>
      <c r="V58" s="323"/>
      <c r="W58" s="323"/>
      <c r="X58" s="325"/>
      <c r="Y58" s="346"/>
      <c r="Z58" s="347"/>
      <c r="AA58" s="348"/>
      <c r="AB58" s="741"/>
      <c r="AC58" s="760"/>
      <c r="AD58" s="757"/>
      <c r="AE58" s="743"/>
      <c r="AF58" s="758"/>
      <c r="AG58" s="743"/>
      <c r="AH58" s="743"/>
      <c r="AI58" s="758"/>
      <c r="AJ58" s="743"/>
      <c r="AK58" s="743"/>
      <c r="AL58" s="338"/>
      <c r="AM58" s="339"/>
      <c r="AN58" s="340"/>
      <c r="AO58" s="746"/>
      <c r="AP58" s="747"/>
      <c r="AQ58" s="326">
        <f>AQ56</f>
        <v>0</v>
      </c>
      <c r="AR58" s="327"/>
      <c r="AS58" s="327"/>
      <c r="AT58" s="327"/>
      <c r="AU58" s="327"/>
      <c r="AV58" s="327"/>
      <c r="AW58" s="327"/>
      <c r="AX58" s="327"/>
      <c r="AY58" s="327"/>
      <c r="AZ58" s="327"/>
      <c r="BA58" s="327"/>
      <c r="BB58" s="327"/>
      <c r="BC58" s="327"/>
      <c r="BD58" s="327"/>
      <c r="BE58" s="327"/>
      <c r="BF58" s="327"/>
      <c r="BG58" s="327"/>
      <c r="BH58" s="327"/>
      <c r="BI58" s="327"/>
      <c r="BJ58" s="328"/>
      <c r="BK58" s="741"/>
      <c r="BL58" s="331"/>
      <c r="BM58" s="331"/>
      <c r="BN58" s="331"/>
      <c r="BO58" s="755"/>
      <c r="BP58" s="331"/>
      <c r="BQ58" s="331"/>
      <c r="BR58" s="331"/>
      <c r="BS58" s="755"/>
      <c r="BT58" s="331"/>
      <c r="BU58" s="331"/>
      <c r="BV58" s="331"/>
      <c r="BW58" s="317"/>
      <c r="BX58" s="318"/>
      <c r="BY58" s="319"/>
      <c r="BZ58" s="320"/>
      <c r="CA58" s="321"/>
      <c r="CB58" s="1"/>
      <c r="CC58" s="1"/>
      <c r="CD58" s="1"/>
      <c r="CE58" s="1"/>
    </row>
    <row r="59" spans="2:83" s="48" customFormat="1" ht="9.75" customHeight="1">
      <c r="B59" s="842" t="e">
        <f>'男子入力欄'!E34</f>
        <v>#N/A</v>
      </c>
      <c r="C59" s="843"/>
      <c r="D59" s="242">
        <v>3</v>
      </c>
      <c r="E59" s="243"/>
      <c r="F59" s="294" t="s">
        <v>97</v>
      </c>
      <c r="G59" s="296">
        <v>17</v>
      </c>
      <c r="H59" s="296"/>
      <c r="I59" s="250"/>
      <c r="J59" s="304">
        <f>VLOOKUP(G59,男子,2,FALSE)</f>
        <v>0</v>
      </c>
      <c r="K59" s="298" t="str">
        <f>VLOOKUP($G59,男子,3,FALSE)</f>
        <v>選手</v>
      </c>
      <c r="L59" s="299"/>
      <c r="M59" s="299"/>
      <c r="N59" s="300"/>
      <c r="O59" s="306">
        <f>VLOOKUP($G59,男子,15,FALSE)</f>
      </c>
      <c r="P59" s="307"/>
      <c r="Q59" s="307"/>
      <c r="R59" s="307"/>
      <c r="S59" s="308"/>
      <c r="T59" s="307">
        <f>VLOOKUP($G59,男子,16,FALSE)</f>
      </c>
      <c r="U59" s="307"/>
      <c r="V59" s="307"/>
      <c r="W59" s="307"/>
      <c r="X59" s="307"/>
      <c r="Y59" s="309" t="str">
        <f>VLOOKUP($G59,男子,4,FALSE)</f>
        <v>男</v>
      </c>
      <c r="Z59" s="310"/>
      <c r="AA59" s="311"/>
      <c r="AB59" s="740" t="str">
        <f>VLOOKUP($G59,男子,5,FALSE)</f>
        <v>平成</v>
      </c>
      <c r="AC59" s="759"/>
      <c r="AD59" s="259">
        <f>VLOOKUP($G59,男子,11,FALSE)</f>
        <v>0</v>
      </c>
      <c r="AE59" s="742"/>
      <c r="AF59" s="256" t="s">
        <v>51</v>
      </c>
      <c r="AG59" s="256">
        <f>VLOOKUP($G59,男子,12,FALSE)</f>
        <v>0</v>
      </c>
      <c r="AH59" s="742"/>
      <c r="AI59" s="275" t="s">
        <v>50</v>
      </c>
      <c r="AJ59" s="256">
        <f>VLOOKUP($G59,男子,13,FALSE)</f>
        <v>0</v>
      </c>
      <c r="AK59" s="742"/>
      <c r="AL59" s="253" t="s">
        <v>44</v>
      </c>
      <c r="AM59" s="251">
        <f>VLOOKUP($G59,男子,10,FALSE)</f>
        <v>0</v>
      </c>
      <c r="AN59" s="250"/>
      <c r="AO59" s="744" t="s">
        <v>376</v>
      </c>
      <c r="AP59" s="745"/>
      <c r="AQ59" s="64" t="s">
        <v>75</v>
      </c>
      <c r="AR59" s="756">
        <f>AR57</f>
        <v>0</v>
      </c>
      <c r="AS59" s="756"/>
      <c r="AT59" s="756"/>
      <c r="AU59" s="63" t="s">
        <v>76</v>
      </c>
      <c r="AV59" s="754">
        <f>AV57</f>
        <v>0</v>
      </c>
      <c r="AW59" s="754"/>
      <c r="AX59" s="754"/>
      <c r="AY59" s="65"/>
      <c r="AZ59" s="65"/>
      <c r="BA59" s="65"/>
      <c r="BB59" s="65"/>
      <c r="BC59" s="65"/>
      <c r="BD59" s="65"/>
      <c r="BE59" s="65"/>
      <c r="BF59" s="65"/>
      <c r="BG59" s="65"/>
      <c r="BH59" s="66"/>
      <c r="BI59" s="67"/>
      <c r="BJ59" s="68"/>
      <c r="BK59" s="740" t="s">
        <v>77</v>
      </c>
      <c r="BL59" s="284">
        <f>BL57:BL57</f>
        <v>0</v>
      </c>
      <c r="BM59" s="284"/>
      <c r="BN59" s="284"/>
      <c r="BO59" s="754" t="s">
        <v>76</v>
      </c>
      <c r="BP59" s="284">
        <f>BP57:BP57</f>
        <v>0</v>
      </c>
      <c r="BQ59" s="284"/>
      <c r="BR59" s="284"/>
      <c r="BS59" s="754" t="s">
        <v>76</v>
      </c>
      <c r="BT59" s="284">
        <f>BT57:BT57</f>
        <v>0</v>
      </c>
      <c r="BU59" s="284"/>
      <c r="BV59" s="284"/>
      <c r="BW59" s="270"/>
      <c r="BX59" s="271"/>
      <c r="BY59" s="274"/>
      <c r="BZ59" s="275"/>
      <c r="CA59" s="276"/>
      <c r="CB59" s="47"/>
      <c r="CC59" s="47"/>
      <c r="CD59" s="47"/>
      <c r="CE59" s="47"/>
    </row>
    <row r="60" spans="2:83" s="49" customFormat="1" ht="21" customHeight="1">
      <c r="B60" s="848"/>
      <c r="C60" s="849"/>
      <c r="D60" s="354"/>
      <c r="E60" s="355"/>
      <c r="F60" s="356"/>
      <c r="G60" s="357"/>
      <c r="H60" s="357"/>
      <c r="I60" s="340"/>
      <c r="J60" s="361"/>
      <c r="K60" s="358"/>
      <c r="L60" s="359"/>
      <c r="M60" s="359"/>
      <c r="N60" s="360"/>
      <c r="O60" s="322">
        <f>VLOOKUP($G59,男子,8,FALSE)</f>
        <v>0</v>
      </c>
      <c r="P60" s="323"/>
      <c r="Q60" s="323"/>
      <c r="R60" s="323"/>
      <c r="S60" s="324"/>
      <c r="T60" s="323">
        <f>VLOOKUP($G59,男子,9,FALSE)</f>
        <v>0</v>
      </c>
      <c r="U60" s="323"/>
      <c r="V60" s="323"/>
      <c r="W60" s="323"/>
      <c r="X60" s="325"/>
      <c r="Y60" s="346"/>
      <c r="Z60" s="347"/>
      <c r="AA60" s="348"/>
      <c r="AB60" s="741"/>
      <c r="AC60" s="760"/>
      <c r="AD60" s="757"/>
      <c r="AE60" s="743"/>
      <c r="AF60" s="758"/>
      <c r="AG60" s="743"/>
      <c r="AH60" s="743"/>
      <c r="AI60" s="758"/>
      <c r="AJ60" s="743"/>
      <c r="AK60" s="743"/>
      <c r="AL60" s="338"/>
      <c r="AM60" s="339"/>
      <c r="AN60" s="340"/>
      <c r="AO60" s="746"/>
      <c r="AP60" s="747"/>
      <c r="AQ60" s="326">
        <f>AQ58</f>
        <v>0</v>
      </c>
      <c r="AR60" s="327"/>
      <c r="AS60" s="327"/>
      <c r="AT60" s="327"/>
      <c r="AU60" s="327"/>
      <c r="AV60" s="327"/>
      <c r="AW60" s="327"/>
      <c r="AX60" s="327"/>
      <c r="AY60" s="327"/>
      <c r="AZ60" s="327"/>
      <c r="BA60" s="327"/>
      <c r="BB60" s="327"/>
      <c r="BC60" s="327"/>
      <c r="BD60" s="327"/>
      <c r="BE60" s="327"/>
      <c r="BF60" s="327"/>
      <c r="BG60" s="327"/>
      <c r="BH60" s="327"/>
      <c r="BI60" s="327"/>
      <c r="BJ60" s="328"/>
      <c r="BK60" s="741"/>
      <c r="BL60" s="331"/>
      <c r="BM60" s="331"/>
      <c r="BN60" s="331"/>
      <c r="BO60" s="755"/>
      <c r="BP60" s="331"/>
      <c r="BQ60" s="331"/>
      <c r="BR60" s="331"/>
      <c r="BS60" s="755"/>
      <c r="BT60" s="331"/>
      <c r="BU60" s="331"/>
      <c r="BV60" s="331"/>
      <c r="BW60" s="317"/>
      <c r="BX60" s="318"/>
      <c r="BY60" s="319"/>
      <c r="BZ60" s="320"/>
      <c r="CA60" s="321"/>
      <c r="CB60" s="1"/>
      <c r="CC60" s="1"/>
      <c r="CD60" s="1"/>
      <c r="CE60" s="1"/>
    </row>
    <row r="61" spans="2:83" s="48" customFormat="1" ht="9.75" customHeight="1">
      <c r="B61" s="842" t="e">
        <f>'男子入力欄'!E35</f>
        <v>#N/A</v>
      </c>
      <c r="C61" s="843"/>
      <c r="D61" s="242">
        <v>3</v>
      </c>
      <c r="E61" s="243"/>
      <c r="F61" s="294" t="s">
        <v>98</v>
      </c>
      <c r="G61" s="296">
        <v>18</v>
      </c>
      <c r="H61" s="296"/>
      <c r="I61" s="250"/>
      <c r="J61" s="304">
        <f>VLOOKUP(G61,男子,2,FALSE)</f>
        <v>0</v>
      </c>
      <c r="K61" s="298" t="str">
        <f>VLOOKUP($G61,男子,3,FALSE)</f>
        <v>選手</v>
      </c>
      <c r="L61" s="299"/>
      <c r="M61" s="299"/>
      <c r="N61" s="300"/>
      <c r="O61" s="306">
        <f>VLOOKUP($G61,男子,15,FALSE)</f>
      </c>
      <c r="P61" s="307"/>
      <c r="Q61" s="307"/>
      <c r="R61" s="307"/>
      <c r="S61" s="308"/>
      <c r="T61" s="307">
        <f>VLOOKUP($G61,男子,16,FALSE)</f>
      </c>
      <c r="U61" s="307"/>
      <c r="V61" s="307"/>
      <c r="W61" s="307"/>
      <c r="X61" s="307"/>
      <c r="Y61" s="309" t="str">
        <f>VLOOKUP($G61,男子,4,FALSE)</f>
        <v>男</v>
      </c>
      <c r="Z61" s="310"/>
      <c r="AA61" s="311"/>
      <c r="AB61" s="740" t="str">
        <f>VLOOKUP($G61,男子,5,FALSE)</f>
        <v>平成</v>
      </c>
      <c r="AC61" s="759"/>
      <c r="AD61" s="259">
        <f>VLOOKUP($G61,男子,11,FALSE)</f>
        <v>0</v>
      </c>
      <c r="AE61" s="742"/>
      <c r="AF61" s="256" t="s">
        <v>51</v>
      </c>
      <c r="AG61" s="256">
        <f>VLOOKUP($G61,男子,12,FALSE)</f>
        <v>0</v>
      </c>
      <c r="AH61" s="742"/>
      <c r="AI61" s="275" t="s">
        <v>50</v>
      </c>
      <c r="AJ61" s="256">
        <f>VLOOKUP($G61,男子,13,FALSE)</f>
        <v>0</v>
      </c>
      <c r="AK61" s="742"/>
      <c r="AL61" s="253" t="s">
        <v>44</v>
      </c>
      <c r="AM61" s="251">
        <f>VLOOKUP($G61,男子,10,FALSE)</f>
        <v>0</v>
      </c>
      <c r="AN61" s="250"/>
      <c r="AO61" s="744" t="s">
        <v>376</v>
      </c>
      <c r="AP61" s="745"/>
      <c r="AQ61" s="64" t="s">
        <v>75</v>
      </c>
      <c r="AR61" s="756">
        <f>AR59</f>
        <v>0</v>
      </c>
      <c r="AS61" s="756"/>
      <c r="AT61" s="756"/>
      <c r="AU61" s="63" t="s">
        <v>76</v>
      </c>
      <c r="AV61" s="754">
        <f>AV59</f>
        <v>0</v>
      </c>
      <c r="AW61" s="754"/>
      <c r="AX61" s="754"/>
      <c r="AY61" s="65"/>
      <c r="AZ61" s="65"/>
      <c r="BA61" s="65"/>
      <c r="BB61" s="65"/>
      <c r="BC61" s="65"/>
      <c r="BD61" s="65"/>
      <c r="BE61" s="65"/>
      <c r="BF61" s="65"/>
      <c r="BG61" s="65"/>
      <c r="BH61" s="66"/>
      <c r="BI61" s="67"/>
      <c r="BJ61" s="68"/>
      <c r="BK61" s="740" t="s">
        <v>77</v>
      </c>
      <c r="BL61" s="284">
        <f>BL59:BL59</f>
        <v>0</v>
      </c>
      <c r="BM61" s="284"/>
      <c r="BN61" s="284"/>
      <c r="BO61" s="754" t="s">
        <v>76</v>
      </c>
      <c r="BP61" s="284">
        <f>BP59:BP59</f>
        <v>0</v>
      </c>
      <c r="BQ61" s="284"/>
      <c r="BR61" s="284"/>
      <c r="BS61" s="754" t="s">
        <v>76</v>
      </c>
      <c r="BT61" s="284">
        <f>BT59:BT59</f>
        <v>0</v>
      </c>
      <c r="BU61" s="284"/>
      <c r="BV61" s="284"/>
      <c r="BW61" s="270"/>
      <c r="BX61" s="271"/>
      <c r="BY61" s="274"/>
      <c r="BZ61" s="275"/>
      <c r="CA61" s="276"/>
      <c r="CB61" s="47"/>
      <c r="CC61" s="47"/>
      <c r="CD61" s="47"/>
      <c r="CE61" s="47"/>
    </row>
    <row r="62" spans="2:83" s="49" customFormat="1" ht="21" customHeight="1">
      <c r="B62" s="848"/>
      <c r="C62" s="849"/>
      <c r="D62" s="354"/>
      <c r="E62" s="355"/>
      <c r="F62" s="356"/>
      <c r="G62" s="357"/>
      <c r="H62" s="357"/>
      <c r="I62" s="340"/>
      <c r="J62" s="361"/>
      <c r="K62" s="358"/>
      <c r="L62" s="359"/>
      <c r="M62" s="359"/>
      <c r="N62" s="360"/>
      <c r="O62" s="322">
        <f>VLOOKUP($G61,男子,8,FALSE)</f>
        <v>0</v>
      </c>
      <c r="P62" s="323"/>
      <c r="Q62" s="323"/>
      <c r="R62" s="323"/>
      <c r="S62" s="324"/>
      <c r="T62" s="323">
        <f>VLOOKUP($G61,男子,9,FALSE)</f>
        <v>0</v>
      </c>
      <c r="U62" s="323"/>
      <c r="V62" s="323"/>
      <c r="W62" s="323"/>
      <c r="X62" s="325"/>
      <c r="Y62" s="346"/>
      <c r="Z62" s="347"/>
      <c r="AA62" s="348"/>
      <c r="AB62" s="741"/>
      <c r="AC62" s="760"/>
      <c r="AD62" s="757"/>
      <c r="AE62" s="743"/>
      <c r="AF62" s="758"/>
      <c r="AG62" s="743"/>
      <c r="AH62" s="743"/>
      <c r="AI62" s="758"/>
      <c r="AJ62" s="743"/>
      <c r="AK62" s="743"/>
      <c r="AL62" s="338"/>
      <c r="AM62" s="339"/>
      <c r="AN62" s="340"/>
      <c r="AO62" s="746"/>
      <c r="AP62" s="747"/>
      <c r="AQ62" s="326">
        <f>AQ60</f>
        <v>0</v>
      </c>
      <c r="AR62" s="327"/>
      <c r="AS62" s="327"/>
      <c r="AT62" s="327"/>
      <c r="AU62" s="327"/>
      <c r="AV62" s="327"/>
      <c r="AW62" s="327"/>
      <c r="AX62" s="327"/>
      <c r="AY62" s="327"/>
      <c r="AZ62" s="327"/>
      <c r="BA62" s="327"/>
      <c r="BB62" s="327"/>
      <c r="BC62" s="327"/>
      <c r="BD62" s="327"/>
      <c r="BE62" s="327"/>
      <c r="BF62" s="327"/>
      <c r="BG62" s="327"/>
      <c r="BH62" s="327"/>
      <c r="BI62" s="327"/>
      <c r="BJ62" s="328"/>
      <c r="BK62" s="741"/>
      <c r="BL62" s="331"/>
      <c r="BM62" s="331"/>
      <c r="BN62" s="331"/>
      <c r="BO62" s="755"/>
      <c r="BP62" s="331"/>
      <c r="BQ62" s="331"/>
      <c r="BR62" s="331"/>
      <c r="BS62" s="755"/>
      <c r="BT62" s="331"/>
      <c r="BU62" s="331"/>
      <c r="BV62" s="331"/>
      <c r="BW62" s="317"/>
      <c r="BX62" s="318"/>
      <c r="BY62" s="319"/>
      <c r="BZ62" s="320"/>
      <c r="CA62" s="321"/>
      <c r="CB62" s="1"/>
      <c r="CC62" s="1"/>
      <c r="CD62" s="1"/>
      <c r="CE62" s="1"/>
    </row>
    <row r="63" spans="2:83" s="48" customFormat="1" ht="9.75" customHeight="1">
      <c r="B63" s="842" t="e">
        <f>'男子入力欄'!E36</f>
        <v>#N/A</v>
      </c>
      <c r="C63" s="843"/>
      <c r="D63" s="242">
        <v>3</v>
      </c>
      <c r="E63" s="243"/>
      <c r="F63" s="294" t="s">
        <v>99</v>
      </c>
      <c r="G63" s="296">
        <v>19</v>
      </c>
      <c r="H63" s="296"/>
      <c r="I63" s="250"/>
      <c r="J63" s="304">
        <f>VLOOKUP(G63,男子,2,FALSE)</f>
        <v>0</v>
      </c>
      <c r="K63" s="298" t="str">
        <f>VLOOKUP($G63,男子,3,FALSE)</f>
        <v>選手</v>
      </c>
      <c r="L63" s="299"/>
      <c r="M63" s="299"/>
      <c r="N63" s="300"/>
      <c r="O63" s="343">
        <f>VLOOKUP($G63,男子,15,FALSE)</f>
      </c>
      <c r="P63" s="344"/>
      <c r="Q63" s="344"/>
      <c r="R63" s="344"/>
      <c r="S63" s="345"/>
      <c r="T63" s="344">
        <f>VLOOKUP($G63,男子,16,FALSE)</f>
      </c>
      <c r="U63" s="344"/>
      <c r="V63" s="344"/>
      <c r="W63" s="344"/>
      <c r="X63" s="344"/>
      <c r="Y63" s="309" t="str">
        <f>VLOOKUP($G63,男子,4,FALSE)</f>
        <v>男</v>
      </c>
      <c r="Z63" s="310"/>
      <c r="AA63" s="311"/>
      <c r="AB63" s="740" t="str">
        <f>VLOOKUP($G63,男子,5,FALSE)</f>
        <v>平成</v>
      </c>
      <c r="AC63" s="759"/>
      <c r="AD63" s="259">
        <f>VLOOKUP($G63,男子,11,FALSE)</f>
        <v>0</v>
      </c>
      <c r="AE63" s="742"/>
      <c r="AF63" s="256" t="s">
        <v>51</v>
      </c>
      <c r="AG63" s="256">
        <f>VLOOKUP($G63,男子,12,FALSE)</f>
        <v>0</v>
      </c>
      <c r="AH63" s="742"/>
      <c r="AI63" s="275" t="s">
        <v>50</v>
      </c>
      <c r="AJ63" s="256">
        <f>VLOOKUP($G63,男子,13,FALSE)</f>
        <v>0</v>
      </c>
      <c r="AK63" s="742"/>
      <c r="AL63" s="253" t="s">
        <v>44</v>
      </c>
      <c r="AM63" s="251">
        <f>VLOOKUP($G63,男子,10,FALSE)</f>
        <v>0</v>
      </c>
      <c r="AN63" s="250"/>
      <c r="AO63" s="744" t="s">
        <v>376</v>
      </c>
      <c r="AP63" s="745"/>
      <c r="AQ63" s="64" t="s">
        <v>75</v>
      </c>
      <c r="AR63" s="756">
        <f>AR61</f>
        <v>0</v>
      </c>
      <c r="AS63" s="756"/>
      <c r="AT63" s="756"/>
      <c r="AU63" s="63" t="s">
        <v>76</v>
      </c>
      <c r="AV63" s="754">
        <f>AV61</f>
        <v>0</v>
      </c>
      <c r="AW63" s="754"/>
      <c r="AX63" s="754"/>
      <c r="AY63" s="65"/>
      <c r="AZ63" s="65"/>
      <c r="BA63" s="65"/>
      <c r="BB63" s="65"/>
      <c r="BC63" s="65"/>
      <c r="BD63" s="65"/>
      <c r="BE63" s="65"/>
      <c r="BF63" s="65"/>
      <c r="BG63" s="65"/>
      <c r="BH63" s="66"/>
      <c r="BI63" s="67"/>
      <c r="BJ63" s="68"/>
      <c r="BK63" s="740" t="s">
        <v>77</v>
      </c>
      <c r="BL63" s="284">
        <f>BL61:BL61</f>
        <v>0</v>
      </c>
      <c r="BM63" s="284"/>
      <c r="BN63" s="284"/>
      <c r="BO63" s="754" t="s">
        <v>76</v>
      </c>
      <c r="BP63" s="284">
        <f>BP61:BP61</f>
        <v>0</v>
      </c>
      <c r="BQ63" s="284"/>
      <c r="BR63" s="284"/>
      <c r="BS63" s="754" t="s">
        <v>76</v>
      </c>
      <c r="BT63" s="284">
        <f>BT61:BT61</f>
        <v>0</v>
      </c>
      <c r="BU63" s="284"/>
      <c r="BV63" s="284"/>
      <c r="BW63" s="270"/>
      <c r="BX63" s="271"/>
      <c r="BY63" s="274"/>
      <c r="BZ63" s="275"/>
      <c r="CA63" s="276"/>
      <c r="CB63" s="47"/>
      <c r="CC63" s="47"/>
      <c r="CD63" s="47"/>
      <c r="CE63" s="47"/>
    </row>
    <row r="64" spans="2:83" s="49" customFormat="1" ht="21" customHeight="1">
      <c r="B64" s="848"/>
      <c r="C64" s="849"/>
      <c r="D64" s="354"/>
      <c r="E64" s="355"/>
      <c r="F64" s="356"/>
      <c r="G64" s="357"/>
      <c r="H64" s="357"/>
      <c r="I64" s="340"/>
      <c r="J64" s="361"/>
      <c r="K64" s="358"/>
      <c r="L64" s="359"/>
      <c r="M64" s="359"/>
      <c r="N64" s="360"/>
      <c r="O64" s="322">
        <f>VLOOKUP($G63,男子,8,FALSE)</f>
        <v>0</v>
      </c>
      <c r="P64" s="323"/>
      <c r="Q64" s="323"/>
      <c r="R64" s="323"/>
      <c r="S64" s="324"/>
      <c r="T64" s="323">
        <f>VLOOKUP($G63,男子,9,FALSE)</f>
        <v>0</v>
      </c>
      <c r="U64" s="323"/>
      <c r="V64" s="323"/>
      <c r="W64" s="323"/>
      <c r="X64" s="325"/>
      <c r="Y64" s="346"/>
      <c r="Z64" s="347"/>
      <c r="AA64" s="348"/>
      <c r="AB64" s="741"/>
      <c r="AC64" s="760"/>
      <c r="AD64" s="757"/>
      <c r="AE64" s="743"/>
      <c r="AF64" s="758"/>
      <c r="AG64" s="743"/>
      <c r="AH64" s="743"/>
      <c r="AI64" s="758"/>
      <c r="AJ64" s="743"/>
      <c r="AK64" s="743"/>
      <c r="AL64" s="338"/>
      <c r="AM64" s="339"/>
      <c r="AN64" s="340"/>
      <c r="AO64" s="746"/>
      <c r="AP64" s="747"/>
      <c r="AQ64" s="326">
        <f>AQ62</f>
        <v>0</v>
      </c>
      <c r="AR64" s="327"/>
      <c r="AS64" s="327"/>
      <c r="AT64" s="327"/>
      <c r="AU64" s="327"/>
      <c r="AV64" s="327"/>
      <c r="AW64" s="327"/>
      <c r="AX64" s="327"/>
      <c r="AY64" s="327"/>
      <c r="AZ64" s="327"/>
      <c r="BA64" s="327"/>
      <c r="BB64" s="327"/>
      <c r="BC64" s="327"/>
      <c r="BD64" s="327"/>
      <c r="BE64" s="327"/>
      <c r="BF64" s="327"/>
      <c r="BG64" s="327"/>
      <c r="BH64" s="327"/>
      <c r="BI64" s="327"/>
      <c r="BJ64" s="328"/>
      <c r="BK64" s="741"/>
      <c r="BL64" s="331"/>
      <c r="BM64" s="331"/>
      <c r="BN64" s="331"/>
      <c r="BO64" s="755"/>
      <c r="BP64" s="331"/>
      <c r="BQ64" s="331"/>
      <c r="BR64" s="331"/>
      <c r="BS64" s="755"/>
      <c r="BT64" s="331"/>
      <c r="BU64" s="331"/>
      <c r="BV64" s="331"/>
      <c r="BW64" s="317"/>
      <c r="BX64" s="318"/>
      <c r="BY64" s="319"/>
      <c r="BZ64" s="320"/>
      <c r="CA64" s="321"/>
      <c r="CB64" s="1"/>
      <c r="CC64" s="1"/>
      <c r="CD64" s="1"/>
      <c r="CE64" s="1"/>
    </row>
    <row r="65" spans="2:83" s="48" customFormat="1" ht="9.75" customHeight="1">
      <c r="B65" s="854" t="e">
        <f>'男子入力欄'!E37</f>
        <v>#N/A</v>
      </c>
      <c r="C65" s="855"/>
      <c r="D65" s="748">
        <v>3</v>
      </c>
      <c r="E65" s="749"/>
      <c r="F65" s="750" t="s">
        <v>100</v>
      </c>
      <c r="G65" s="296">
        <v>20</v>
      </c>
      <c r="H65" s="296"/>
      <c r="I65" s="250"/>
      <c r="J65" s="483">
        <f>VLOOKUP(G65,男子,2,FALSE)</f>
        <v>0</v>
      </c>
      <c r="K65" s="751" t="str">
        <f>VLOOKUP($G65,男子,3,FALSE)</f>
        <v>選手</v>
      </c>
      <c r="L65" s="752"/>
      <c r="M65" s="752"/>
      <c r="N65" s="753"/>
      <c r="O65" s="306">
        <f>VLOOKUP($G65,男子,15,FALSE)</f>
      </c>
      <c r="P65" s="307"/>
      <c r="Q65" s="307"/>
      <c r="R65" s="307"/>
      <c r="S65" s="308"/>
      <c r="T65" s="307">
        <f>VLOOKUP($G65,男子,16,FALSE)</f>
      </c>
      <c r="U65" s="307"/>
      <c r="V65" s="307"/>
      <c r="W65" s="307"/>
      <c r="X65" s="307"/>
      <c r="Y65" s="733" t="str">
        <f>VLOOKUP($G65,男子,4,FALSE)</f>
        <v>男</v>
      </c>
      <c r="Z65" s="734"/>
      <c r="AA65" s="735"/>
      <c r="AB65" s="724" t="str">
        <f>VLOOKUP($G65,男子,5,FALSE)</f>
        <v>平成</v>
      </c>
      <c r="AC65" s="736"/>
      <c r="AD65" s="350">
        <f>VLOOKUP($G65,男子,11,FALSE)</f>
        <v>0</v>
      </c>
      <c r="AE65" s="727"/>
      <c r="AF65" s="726" t="s">
        <v>51</v>
      </c>
      <c r="AG65" s="726">
        <f>VLOOKUP($G65,男子,12,FALSE)</f>
        <v>0</v>
      </c>
      <c r="AH65" s="727"/>
      <c r="AI65" s="719" t="s">
        <v>50</v>
      </c>
      <c r="AJ65" s="726">
        <f>VLOOKUP($G65,男子,13,FALSE)</f>
        <v>0</v>
      </c>
      <c r="AK65" s="727"/>
      <c r="AL65" s="337" t="s">
        <v>44</v>
      </c>
      <c r="AM65" s="461">
        <f>VLOOKUP($G65,男子,10,FALSE)</f>
        <v>0</v>
      </c>
      <c r="AN65" s="462"/>
      <c r="AO65" s="729" t="s">
        <v>376</v>
      </c>
      <c r="AP65" s="730"/>
      <c r="AQ65" s="58" t="s">
        <v>75</v>
      </c>
      <c r="AR65" s="723">
        <f>AR63</f>
        <v>0</v>
      </c>
      <c r="AS65" s="723"/>
      <c r="AT65" s="723"/>
      <c r="AU65" s="59" t="s">
        <v>76</v>
      </c>
      <c r="AV65" s="721">
        <f>AV63</f>
        <v>0</v>
      </c>
      <c r="AW65" s="721"/>
      <c r="AX65" s="721"/>
      <c r="AY65" s="60"/>
      <c r="AZ65" s="60"/>
      <c r="BA65" s="60"/>
      <c r="BB65" s="60"/>
      <c r="BC65" s="60"/>
      <c r="BD65" s="60"/>
      <c r="BE65" s="60"/>
      <c r="BF65" s="60"/>
      <c r="BG65" s="60"/>
      <c r="BH65" s="61"/>
      <c r="BI65" s="62"/>
      <c r="BJ65" s="75"/>
      <c r="BK65" s="724" t="s">
        <v>77</v>
      </c>
      <c r="BL65" s="330">
        <f>BL63:BL63</f>
        <v>0</v>
      </c>
      <c r="BM65" s="330"/>
      <c r="BN65" s="330"/>
      <c r="BO65" s="721" t="s">
        <v>76</v>
      </c>
      <c r="BP65" s="330">
        <f>BP63:BP63</f>
        <v>0</v>
      </c>
      <c r="BQ65" s="330"/>
      <c r="BR65" s="330"/>
      <c r="BS65" s="721" t="s">
        <v>76</v>
      </c>
      <c r="BT65" s="330">
        <f>BT63:BT63</f>
        <v>0</v>
      </c>
      <c r="BU65" s="330"/>
      <c r="BV65" s="330"/>
      <c r="BW65" s="716"/>
      <c r="BX65" s="717"/>
      <c r="BY65" s="718"/>
      <c r="BZ65" s="719"/>
      <c r="CA65" s="720"/>
      <c r="CB65" s="47"/>
      <c r="CC65" s="47"/>
      <c r="CD65" s="47"/>
      <c r="CE65" s="47"/>
    </row>
    <row r="66" spans="2:83" s="49" customFormat="1" ht="21" customHeight="1" thickBot="1">
      <c r="B66" s="844"/>
      <c r="C66" s="845"/>
      <c r="D66" s="241"/>
      <c r="E66" s="293"/>
      <c r="F66" s="295"/>
      <c r="G66" s="297"/>
      <c r="H66" s="297"/>
      <c r="I66" s="248"/>
      <c r="J66" s="305"/>
      <c r="K66" s="301"/>
      <c r="L66" s="302"/>
      <c r="M66" s="302"/>
      <c r="N66" s="303"/>
      <c r="O66" s="280">
        <f>VLOOKUP($G65,男子,8,FALSE)</f>
        <v>0</v>
      </c>
      <c r="P66" s="281"/>
      <c r="Q66" s="281"/>
      <c r="R66" s="281"/>
      <c r="S66" s="282"/>
      <c r="T66" s="281">
        <f>VLOOKUP($G65,男子,9,FALSE)</f>
        <v>0</v>
      </c>
      <c r="U66" s="281"/>
      <c r="V66" s="281"/>
      <c r="W66" s="281"/>
      <c r="X66" s="283"/>
      <c r="Y66" s="312"/>
      <c r="Z66" s="313"/>
      <c r="AA66" s="314"/>
      <c r="AB66" s="725"/>
      <c r="AC66" s="737"/>
      <c r="AD66" s="738"/>
      <c r="AE66" s="728"/>
      <c r="AF66" s="739"/>
      <c r="AG66" s="728"/>
      <c r="AH66" s="728"/>
      <c r="AI66" s="739"/>
      <c r="AJ66" s="728"/>
      <c r="AK66" s="728"/>
      <c r="AL66" s="252"/>
      <c r="AM66" s="249"/>
      <c r="AN66" s="248"/>
      <c r="AO66" s="731"/>
      <c r="AP66" s="732"/>
      <c r="AQ66" s="290">
        <f>AQ64</f>
        <v>0</v>
      </c>
      <c r="AR66" s="291"/>
      <c r="AS66" s="291"/>
      <c r="AT66" s="291"/>
      <c r="AU66" s="291"/>
      <c r="AV66" s="291"/>
      <c r="AW66" s="291"/>
      <c r="AX66" s="291"/>
      <c r="AY66" s="291"/>
      <c r="AZ66" s="291"/>
      <c r="BA66" s="291"/>
      <c r="BB66" s="291"/>
      <c r="BC66" s="291"/>
      <c r="BD66" s="291"/>
      <c r="BE66" s="291"/>
      <c r="BF66" s="291"/>
      <c r="BG66" s="291"/>
      <c r="BH66" s="291"/>
      <c r="BI66" s="291"/>
      <c r="BJ66" s="292"/>
      <c r="BK66" s="725"/>
      <c r="BL66" s="285"/>
      <c r="BM66" s="285"/>
      <c r="BN66" s="285"/>
      <c r="BO66" s="722"/>
      <c r="BP66" s="285"/>
      <c r="BQ66" s="285"/>
      <c r="BR66" s="285"/>
      <c r="BS66" s="722"/>
      <c r="BT66" s="285"/>
      <c r="BU66" s="285"/>
      <c r="BV66" s="285"/>
      <c r="BW66" s="272"/>
      <c r="BX66" s="273"/>
      <c r="BY66" s="277"/>
      <c r="BZ66" s="278"/>
      <c r="CA66" s="279"/>
      <c r="CB66" s="1"/>
      <c r="CC66" s="1"/>
      <c r="CD66" s="1"/>
      <c r="CE66" s="1"/>
    </row>
    <row r="67" spans="2:83" s="48" customFormat="1" ht="9.75" customHeight="1">
      <c r="B67" s="846" t="e">
        <f>'男子入力欄'!E38</f>
        <v>#N/A</v>
      </c>
      <c r="C67" s="847"/>
      <c r="D67" s="418">
        <v>3</v>
      </c>
      <c r="E67" s="419"/>
      <c r="F67" s="420" t="s">
        <v>101</v>
      </c>
      <c r="G67" s="296">
        <v>21</v>
      </c>
      <c r="H67" s="296"/>
      <c r="I67" s="250"/>
      <c r="J67" s="427">
        <f>VLOOKUP(G67,男子,2,FALSE)</f>
        <v>0</v>
      </c>
      <c r="K67" s="767" t="str">
        <f>VLOOKUP($G67,男子,3,FALSE)</f>
        <v>選手</v>
      </c>
      <c r="L67" s="768"/>
      <c r="M67" s="768"/>
      <c r="N67" s="769"/>
      <c r="O67" s="472">
        <f>VLOOKUP($G67,男子,15,FALSE)</f>
      </c>
      <c r="P67" s="473"/>
      <c r="Q67" s="473"/>
      <c r="R67" s="473"/>
      <c r="S67" s="474"/>
      <c r="T67" s="473">
        <f>VLOOKUP($G67,男子,16,FALSE)</f>
      </c>
      <c r="U67" s="473"/>
      <c r="V67" s="473"/>
      <c r="W67" s="473"/>
      <c r="X67" s="473"/>
      <c r="Y67" s="475" t="str">
        <f>VLOOKUP($G67,男子,4,FALSE)</f>
        <v>男</v>
      </c>
      <c r="Z67" s="476"/>
      <c r="AA67" s="477"/>
      <c r="AB67" s="762" t="str">
        <f>VLOOKUP($G67,男子,5,FALSE)</f>
        <v>平成</v>
      </c>
      <c r="AC67" s="770"/>
      <c r="AD67" s="480">
        <f>VLOOKUP($G67,男子,11,FALSE)</f>
        <v>0</v>
      </c>
      <c r="AE67" s="766"/>
      <c r="AF67" s="465" t="s">
        <v>51</v>
      </c>
      <c r="AG67" s="465">
        <f>VLOOKUP($G67,男子,12,FALSE)</f>
        <v>0</v>
      </c>
      <c r="AH67" s="766"/>
      <c r="AI67" s="407" t="s">
        <v>50</v>
      </c>
      <c r="AJ67" s="465">
        <f>VLOOKUP($G67,男子,13,FALSE)</f>
        <v>0</v>
      </c>
      <c r="AK67" s="766"/>
      <c r="AL67" s="467" t="s">
        <v>44</v>
      </c>
      <c r="AM67" s="468">
        <f>VLOOKUP($G67,男子,10,FALSE)</f>
        <v>0</v>
      </c>
      <c r="AN67" s="469"/>
      <c r="AO67" s="763" t="s">
        <v>376</v>
      </c>
      <c r="AP67" s="764"/>
      <c r="AQ67" s="70" t="s">
        <v>75</v>
      </c>
      <c r="AR67" s="765">
        <f>AR65</f>
        <v>0</v>
      </c>
      <c r="AS67" s="765"/>
      <c r="AT67" s="765"/>
      <c r="AU67" s="69" t="s">
        <v>76</v>
      </c>
      <c r="AV67" s="761">
        <f>AV65</f>
        <v>0</v>
      </c>
      <c r="AW67" s="761"/>
      <c r="AX67" s="761"/>
      <c r="AY67" s="71"/>
      <c r="AZ67" s="71"/>
      <c r="BA67" s="71"/>
      <c r="BB67" s="71"/>
      <c r="BC67" s="71"/>
      <c r="BD67" s="71"/>
      <c r="BE67" s="71"/>
      <c r="BF67" s="71"/>
      <c r="BG67" s="71"/>
      <c r="BH67" s="72"/>
      <c r="BI67" s="73"/>
      <c r="BJ67" s="74"/>
      <c r="BK67" s="762" t="s">
        <v>77</v>
      </c>
      <c r="BL67" s="497">
        <f>BL65:BL65</f>
        <v>0</v>
      </c>
      <c r="BM67" s="497"/>
      <c r="BN67" s="497"/>
      <c r="BO67" s="761" t="s">
        <v>76</v>
      </c>
      <c r="BP67" s="497">
        <f>BP65:BP65</f>
        <v>0</v>
      </c>
      <c r="BQ67" s="497"/>
      <c r="BR67" s="497"/>
      <c r="BS67" s="761" t="s">
        <v>76</v>
      </c>
      <c r="BT67" s="497">
        <f>BT65:BT65</f>
        <v>0</v>
      </c>
      <c r="BU67" s="497"/>
      <c r="BV67" s="497"/>
      <c r="BW67" s="392"/>
      <c r="BX67" s="393"/>
      <c r="BY67" s="406"/>
      <c r="BZ67" s="407"/>
      <c r="CA67" s="408"/>
      <c r="CB67" s="47"/>
      <c r="CC67" s="47"/>
      <c r="CD67" s="47"/>
      <c r="CE67" s="47"/>
    </row>
    <row r="68" spans="2:83" s="49" customFormat="1" ht="21" customHeight="1">
      <c r="B68" s="848"/>
      <c r="C68" s="849"/>
      <c r="D68" s="354"/>
      <c r="E68" s="355"/>
      <c r="F68" s="356"/>
      <c r="G68" s="357"/>
      <c r="H68" s="357"/>
      <c r="I68" s="340"/>
      <c r="J68" s="361"/>
      <c r="K68" s="358"/>
      <c r="L68" s="359"/>
      <c r="M68" s="359"/>
      <c r="N68" s="360"/>
      <c r="O68" s="322">
        <f>VLOOKUP($G67,男子,8,FALSE)</f>
        <v>0</v>
      </c>
      <c r="P68" s="323"/>
      <c r="Q68" s="323"/>
      <c r="R68" s="323"/>
      <c r="S68" s="324"/>
      <c r="T68" s="323">
        <f>VLOOKUP($G67,男子,9,FALSE)</f>
        <v>0</v>
      </c>
      <c r="U68" s="323"/>
      <c r="V68" s="323"/>
      <c r="W68" s="323"/>
      <c r="X68" s="325"/>
      <c r="Y68" s="346"/>
      <c r="Z68" s="347"/>
      <c r="AA68" s="348"/>
      <c r="AB68" s="741"/>
      <c r="AC68" s="760"/>
      <c r="AD68" s="757"/>
      <c r="AE68" s="743"/>
      <c r="AF68" s="758"/>
      <c r="AG68" s="743"/>
      <c r="AH68" s="743"/>
      <c r="AI68" s="758"/>
      <c r="AJ68" s="743"/>
      <c r="AK68" s="743"/>
      <c r="AL68" s="338"/>
      <c r="AM68" s="339"/>
      <c r="AN68" s="340"/>
      <c r="AO68" s="746"/>
      <c r="AP68" s="747"/>
      <c r="AQ68" s="326">
        <f>AQ66</f>
        <v>0</v>
      </c>
      <c r="AR68" s="327"/>
      <c r="AS68" s="327"/>
      <c r="AT68" s="327"/>
      <c r="AU68" s="327"/>
      <c r="AV68" s="327"/>
      <c r="AW68" s="327"/>
      <c r="AX68" s="327"/>
      <c r="AY68" s="327"/>
      <c r="AZ68" s="327"/>
      <c r="BA68" s="327"/>
      <c r="BB68" s="327"/>
      <c r="BC68" s="327"/>
      <c r="BD68" s="327"/>
      <c r="BE68" s="327"/>
      <c r="BF68" s="327"/>
      <c r="BG68" s="327"/>
      <c r="BH68" s="327"/>
      <c r="BI68" s="327"/>
      <c r="BJ68" s="328"/>
      <c r="BK68" s="741"/>
      <c r="BL68" s="331"/>
      <c r="BM68" s="331"/>
      <c r="BN68" s="331"/>
      <c r="BO68" s="755"/>
      <c r="BP68" s="331"/>
      <c r="BQ68" s="331"/>
      <c r="BR68" s="331"/>
      <c r="BS68" s="755"/>
      <c r="BT68" s="331"/>
      <c r="BU68" s="331"/>
      <c r="BV68" s="331"/>
      <c r="BW68" s="317"/>
      <c r="BX68" s="318"/>
      <c r="BY68" s="319"/>
      <c r="BZ68" s="320"/>
      <c r="CA68" s="321"/>
      <c r="CB68" s="1"/>
      <c r="CC68" s="1"/>
      <c r="CD68" s="1"/>
      <c r="CE68" s="1"/>
    </row>
    <row r="69" spans="2:83" s="48" customFormat="1" ht="9.75" customHeight="1">
      <c r="B69" s="842" t="e">
        <f>'男子入力欄'!E39</f>
        <v>#N/A</v>
      </c>
      <c r="C69" s="843"/>
      <c r="D69" s="242">
        <v>3</v>
      </c>
      <c r="E69" s="243"/>
      <c r="F69" s="294" t="s">
        <v>102</v>
      </c>
      <c r="G69" s="296">
        <v>22</v>
      </c>
      <c r="H69" s="296"/>
      <c r="I69" s="250"/>
      <c r="J69" s="304">
        <f>VLOOKUP(G69,男子,2,FALSE)</f>
        <v>0</v>
      </c>
      <c r="K69" s="298" t="str">
        <f>VLOOKUP($G69,男子,3,FALSE)</f>
        <v>選手</v>
      </c>
      <c r="L69" s="299"/>
      <c r="M69" s="299"/>
      <c r="N69" s="300"/>
      <c r="O69" s="306">
        <f>VLOOKUP($G69,男子,15,FALSE)</f>
      </c>
      <c r="P69" s="307"/>
      <c r="Q69" s="307"/>
      <c r="R69" s="307"/>
      <c r="S69" s="308"/>
      <c r="T69" s="307">
        <f>VLOOKUP($G69,男子,16,FALSE)</f>
      </c>
      <c r="U69" s="307"/>
      <c r="V69" s="307"/>
      <c r="W69" s="307"/>
      <c r="X69" s="307"/>
      <c r="Y69" s="309" t="str">
        <f>VLOOKUP($G69,男子,4,FALSE)</f>
        <v>男</v>
      </c>
      <c r="Z69" s="310"/>
      <c r="AA69" s="311"/>
      <c r="AB69" s="740" t="str">
        <f>VLOOKUP($G69,男子,5,FALSE)</f>
        <v>平成</v>
      </c>
      <c r="AC69" s="759"/>
      <c r="AD69" s="259">
        <f>VLOOKUP($G69,男子,11,FALSE)</f>
        <v>0</v>
      </c>
      <c r="AE69" s="742"/>
      <c r="AF69" s="256" t="s">
        <v>51</v>
      </c>
      <c r="AG69" s="256">
        <f>VLOOKUP($G69,男子,12,FALSE)</f>
        <v>0</v>
      </c>
      <c r="AH69" s="742"/>
      <c r="AI69" s="275" t="s">
        <v>50</v>
      </c>
      <c r="AJ69" s="256">
        <f>VLOOKUP($G69,男子,13,FALSE)</f>
        <v>0</v>
      </c>
      <c r="AK69" s="742"/>
      <c r="AL69" s="253" t="s">
        <v>44</v>
      </c>
      <c r="AM69" s="251">
        <f>VLOOKUP($G69,男子,10,FALSE)</f>
        <v>0</v>
      </c>
      <c r="AN69" s="250"/>
      <c r="AO69" s="744" t="s">
        <v>376</v>
      </c>
      <c r="AP69" s="745"/>
      <c r="AQ69" s="64" t="s">
        <v>75</v>
      </c>
      <c r="AR69" s="756">
        <f>AR67</f>
        <v>0</v>
      </c>
      <c r="AS69" s="756"/>
      <c r="AT69" s="756"/>
      <c r="AU69" s="63" t="s">
        <v>76</v>
      </c>
      <c r="AV69" s="754">
        <f>AV67</f>
        <v>0</v>
      </c>
      <c r="AW69" s="754"/>
      <c r="AX69" s="754"/>
      <c r="AY69" s="65"/>
      <c r="AZ69" s="65"/>
      <c r="BA69" s="65"/>
      <c r="BB69" s="65"/>
      <c r="BC69" s="65"/>
      <c r="BD69" s="65"/>
      <c r="BE69" s="65"/>
      <c r="BF69" s="65"/>
      <c r="BG69" s="65"/>
      <c r="BH69" s="66"/>
      <c r="BI69" s="67"/>
      <c r="BJ69" s="68"/>
      <c r="BK69" s="740" t="s">
        <v>77</v>
      </c>
      <c r="BL69" s="284">
        <f>BL67:BL67</f>
        <v>0</v>
      </c>
      <c r="BM69" s="284"/>
      <c r="BN69" s="284"/>
      <c r="BO69" s="754" t="s">
        <v>76</v>
      </c>
      <c r="BP69" s="284">
        <f>BP67:BP67</f>
        <v>0</v>
      </c>
      <c r="BQ69" s="284"/>
      <c r="BR69" s="284"/>
      <c r="BS69" s="754" t="s">
        <v>76</v>
      </c>
      <c r="BT69" s="284">
        <f>BT67:BT67</f>
        <v>0</v>
      </c>
      <c r="BU69" s="284"/>
      <c r="BV69" s="284"/>
      <c r="BW69" s="270"/>
      <c r="BX69" s="271"/>
      <c r="BY69" s="274"/>
      <c r="BZ69" s="275"/>
      <c r="CA69" s="276"/>
      <c r="CB69" s="47"/>
      <c r="CC69" s="47"/>
      <c r="CD69" s="47"/>
      <c r="CE69" s="47"/>
    </row>
    <row r="70" spans="2:83" s="49" customFormat="1" ht="21" customHeight="1">
      <c r="B70" s="848"/>
      <c r="C70" s="849"/>
      <c r="D70" s="354"/>
      <c r="E70" s="355"/>
      <c r="F70" s="356"/>
      <c r="G70" s="357"/>
      <c r="H70" s="357"/>
      <c r="I70" s="340"/>
      <c r="J70" s="361"/>
      <c r="K70" s="358"/>
      <c r="L70" s="359"/>
      <c r="M70" s="359"/>
      <c r="N70" s="360"/>
      <c r="O70" s="322">
        <f>VLOOKUP($G69,男子,8,FALSE)</f>
        <v>0</v>
      </c>
      <c r="P70" s="323"/>
      <c r="Q70" s="323"/>
      <c r="R70" s="323"/>
      <c r="S70" s="324"/>
      <c r="T70" s="323">
        <f>VLOOKUP($G69,男子,9,FALSE)</f>
        <v>0</v>
      </c>
      <c r="U70" s="323"/>
      <c r="V70" s="323"/>
      <c r="W70" s="323"/>
      <c r="X70" s="325"/>
      <c r="Y70" s="346"/>
      <c r="Z70" s="347"/>
      <c r="AA70" s="348"/>
      <c r="AB70" s="741"/>
      <c r="AC70" s="760"/>
      <c r="AD70" s="757"/>
      <c r="AE70" s="743"/>
      <c r="AF70" s="758"/>
      <c r="AG70" s="743"/>
      <c r="AH70" s="743"/>
      <c r="AI70" s="758"/>
      <c r="AJ70" s="743"/>
      <c r="AK70" s="743"/>
      <c r="AL70" s="338"/>
      <c r="AM70" s="339"/>
      <c r="AN70" s="340"/>
      <c r="AO70" s="746"/>
      <c r="AP70" s="747"/>
      <c r="AQ70" s="326">
        <f>AQ68</f>
        <v>0</v>
      </c>
      <c r="AR70" s="327"/>
      <c r="AS70" s="327"/>
      <c r="AT70" s="327"/>
      <c r="AU70" s="327"/>
      <c r="AV70" s="327"/>
      <c r="AW70" s="327"/>
      <c r="AX70" s="327"/>
      <c r="AY70" s="327"/>
      <c r="AZ70" s="327"/>
      <c r="BA70" s="327"/>
      <c r="BB70" s="327"/>
      <c r="BC70" s="327"/>
      <c r="BD70" s="327"/>
      <c r="BE70" s="327"/>
      <c r="BF70" s="327"/>
      <c r="BG70" s="327"/>
      <c r="BH70" s="327"/>
      <c r="BI70" s="327"/>
      <c r="BJ70" s="328"/>
      <c r="BK70" s="741"/>
      <c r="BL70" s="331"/>
      <c r="BM70" s="331"/>
      <c r="BN70" s="331"/>
      <c r="BO70" s="755"/>
      <c r="BP70" s="331"/>
      <c r="BQ70" s="331"/>
      <c r="BR70" s="331"/>
      <c r="BS70" s="755"/>
      <c r="BT70" s="331"/>
      <c r="BU70" s="331"/>
      <c r="BV70" s="331"/>
      <c r="BW70" s="317"/>
      <c r="BX70" s="318"/>
      <c r="BY70" s="319"/>
      <c r="BZ70" s="320"/>
      <c r="CA70" s="321"/>
      <c r="CB70" s="1"/>
      <c r="CC70" s="1"/>
      <c r="CD70" s="1"/>
      <c r="CE70" s="1"/>
    </row>
    <row r="71" spans="2:83" s="48" customFormat="1" ht="9.75" customHeight="1">
      <c r="B71" s="842" t="e">
        <f>'男子入力欄'!E40</f>
        <v>#N/A</v>
      </c>
      <c r="C71" s="843"/>
      <c r="D71" s="242">
        <v>3</v>
      </c>
      <c r="E71" s="243"/>
      <c r="F71" s="294" t="s">
        <v>103</v>
      </c>
      <c r="G71" s="296">
        <v>23</v>
      </c>
      <c r="H71" s="296"/>
      <c r="I71" s="250"/>
      <c r="J71" s="304">
        <f>VLOOKUP(G71,男子,2,FALSE)</f>
        <v>0</v>
      </c>
      <c r="K71" s="298" t="str">
        <f>VLOOKUP($G71,男子,3,FALSE)</f>
        <v>選手</v>
      </c>
      <c r="L71" s="299"/>
      <c r="M71" s="299"/>
      <c r="N71" s="300"/>
      <c r="O71" s="306">
        <f>VLOOKUP($G71,男子,15,FALSE)</f>
      </c>
      <c r="P71" s="307"/>
      <c r="Q71" s="307"/>
      <c r="R71" s="307"/>
      <c r="S71" s="308"/>
      <c r="T71" s="307">
        <f>VLOOKUP($G71,男子,16,FALSE)</f>
      </c>
      <c r="U71" s="307"/>
      <c r="V71" s="307"/>
      <c r="W71" s="307"/>
      <c r="X71" s="307"/>
      <c r="Y71" s="309" t="str">
        <f>VLOOKUP($G71,男子,4,FALSE)</f>
        <v>男</v>
      </c>
      <c r="Z71" s="310"/>
      <c r="AA71" s="311"/>
      <c r="AB71" s="740" t="str">
        <f>VLOOKUP($G71,男子,5,FALSE)</f>
        <v>平成</v>
      </c>
      <c r="AC71" s="759"/>
      <c r="AD71" s="259">
        <f>VLOOKUP($G71,男子,11,FALSE)</f>
        <v>0</v>
      </c>
      <c r="AE71" s="742"/>
      <c r="AF71" s="256" t="s">
        <v>51</v>
      </c>
      <c r="AG71" s="256">
        <f>VLOOKUP($G71,男子,12,FALSE)</f>
        <v>0</v>
      </c>
      <c r="AH71" s="742"/>
      <c r="AI71" s="275" t="s">
        <v>50</v>
      </c>
      <c r="AJ71" s="256">
        <f>VLOOKUP($G71,男子,13,FALSE)</f>
        <v>0</v>
      </c>
      <c r="AK71" s="742"/>
      <c r="AL71" s="253" t="s">
        <v>44</v>
      </c>
      <c r="AM71" s="251">
        <f>VLOOKUP($G71,男子,10,FALSE)</f>
        <v>0</v>
      </c>
      <c r="AN71" s="250"/>
      <c r="AO71" s="744" t="s">
        <v>376</v>
      </c>
      <c r="AP71" s="745"/>
      <c r="AQ71" s="64" t="s">
        <v>75</v>
      </c>
      <c r="AR71" s="756">
        <f>AR69</f>
        <v>0</v>
      </c>
      <c r="AS71" s="756"/>
      <c r="AT71" s="756"/>
      <c r="AU71" s="63" t="s">
        <v>76</v>
      </c>
      <c r="AV71" s="754">
        <f>AV69</f>
        <v>0</v>
      </c>
      <c r="AW71" s="754"/>
      <c r="AX71" s="754"/>
      <c r="AY71" s="65"/>
      <c r="AZ71" s="65"/>
      <c r="BA71" s="65"/>
      <c r="BB71" s="65"/>
      <c r="BC71" s="65"/>
      <c r="BD71" s="65"/>
      <c r="BE71" s="65"/>
      <c r="BF71" s="65"/>
      <c r="BG71" s="65"/>
      <c r="BH71" s="66"/>
      <c r="BI71" s="67"/>
      <c r="BJ71" s="68"/>
      <c r="BK71" s="740" t="s">
        <v>77</v>
      </c>
      <c r="BL71" s="284">
        <f>BL69:BL69</f>
        <v>0</v>
      </c>
      <c r="BM71" s="284"/>
      <c r="BN71" s="284"/>
      <c r="BO71" s="754" t="s">
        <v>76</v>
      </c>
      <c r="BP71" s="284">
        <f>BP69:BP69</f>
        <v>0</v>
      </c>
      <c r="BQ71" s="284"/>
      <c r="BR71" s="284"/>
      <c r="BS71" s="754" t="s">
        <v>76</v>
      </c>
      <c r="BT71" s="284">
        <f>BT69:BT69</f>
        <v>0</v>
      </c>
      <c r="BU71" s="284"/>
      <c r="BV71" s="284"/>
      <c r="BW71" s="270"/>
      <c r="BX71" s="271"/>
      <c r="BY71" s="274"/>
      <c r="BZ71" s="275"/>
      <c r="CA71" s="276"/>
      <c r="CB71" s="47"/>
      <c r="CC71" s="47"/>
      <c r="CD71" s="47"/>
      <c r="CE71" s="47"/>
    </row>
    <row r="72" spans="2:83" s="49" customFormat="1" ht="21" customHeight="1">
      <c r="B72" s="848"/>
      <c r="C72" s="849"/>
      <c r="D72" s="354"/>
      <c r="E72" s="355"/>
      <c r="F72" s="356"/>
      <c r="G72" s="357"/>
      <c r="H72" s="357"/>
      <c r="I72" s="340"/>
      <c r="J72" s="361"/>
      <c r="K72" s="358"/>
      <c r="L72" s="359"/>
      <c r="M72" s="359"/>
      <c r="N72" s="360"/>
      <c r="O72" s="322">
        <f>VLOOKUP($G71,男子,8,FALSE)</f>
        <v>0</v>
      </c>
      <c r="P72" s="323"/>
      <c r="Q72" s="323"/>
      <c r="R72" s="323"/>
      <c r="S72" s="324"/>
      <c r="T72" s="323">
        <f>VLOOKUP($G71,男子,9,FALSE)</f>
        <v>0</v>
      </c>
      <c r="U72" s="323"/>
      <c r="V72" s="323"/>
      <c r="W72" s="323"/>
      <c r="X72" s="325"/>
      <c r="Y72" s="346"/>
      <c r="Z72" s="347"/>
      <c r="AA72" s="348"/>
      <c r="AB72" s="741"/>
      <c r="AC72" s="760"/>
      <c r="AD72" s="757"/>
      <c r="AE72" s="743"/>
      <c r="AF72" s="758"/>
      <c r="AG72" s="743"/>
      <c r="AH72" s="743"/>
      <c r="AI72" s="758"/>
      <c r="AJ72" s="743"/>
      <c r="AK72" s="743"/>
      <c r="AL72" s="338"/>
      <c r="AM72" s="339"/>
      <c r="AN72" s="340"/>
      <c r="AO72" s="746"/>
      <c r="AP72" s="747"/>
      <c r="AQ72" s="326">
        <f>AQ70</f>
        <v>0</v>
      </c>
      <c r="AR72" s="327"/>
      <c r="AS72" s="327"/>
      <c r="AT72" s="327"/>
      <c r="AU72" s="327"/>
      <c r="AV72" s="327"/>
      <c r="AW72" s="327"/>
      <c r="AX72" s="327"/>
      <c r="AY72" s="327"/>
      <c r="AZ72" s="327"/>
      <c r="BA72" s="327"/>
      <c r="BB72" s="327"/>
      <c r="BC72" s="327"/>
      <c r="BD72" s="327"/>
      <c r="BE72" s="327"/>
      <c r="BF72" s="327"/>
      <c r="BG72" s="327"/>
      <c r="BH72" s="327"/>
      <c r="BI72" s="327"/>
      <c r="BJ72" s="328"/>
      <c r="BK72" s="741"/>
      <c r="BL72" s="331"/>
      <c r="BM72" s="331"/>
      <c r="BN72" s="331"/>
      <c r="BO72" s="755"/>
      <c r="BP72" s="331"/>
      <c r="BQ72" s="331"/>
      <c r="BR72" s="331"/>
      <c r="BS72" s="755"/>
      <c r="BT72" s="331"/>
      <c r="BU72" s="331"/>
      <c r="BV72" s="331"/>
      <c r="BW72" s="317"/>
      <c r="BX72" s="318"/>
      <c r="BY72" s="319"/>
      <c r="BZ72" s="320"/>
      <c r="CA72" s="321"/>
      <c r="CB72" s="1"/>
      <c r="CC72" s="1"/>
      <c r="CD72" s="1"/>
      <c r="CE72" s="1"/>
    </row>
    <row r="73" spans="2:83" s="48" customFormat="1" ht="9.75" customHeight="1">
      <c r="B73" s="842" t="e">
        <f>'男子入力欄'!E41</f>
        <v>#N/A</v>
      </c>
      <c r="C73" s="843"/>
      <c r="D73" s="242">
        <v>3</v>
      </c>
      <c r="E73" s="243"/>
      <c r="F73" s="294" t="s">
        <v>104</v>
      </c>
      <c r="G73" s="296">
        <v>24</v>
      </c>
      <c r="H73" s="296"/>
      <c r="I73" s="250"/>
      <c r="J73" s="304">
        <f>VLOOKUP(G73,男子,2,FALSE)</f>
        <v>0</v>
      </c>
      <c r="K73" s="298" t="str">
        <f>VLOOKUP($G73,男子,3,FALSE)</f>
        <v>選手</v>
      </c>
      <c r="L73" s="299"/>
      <c r="M73" s="299"/>
      <c r="N73" s="300"/>
      <c r="O73" s="343">
        <f>VLOOKUP($G73,男子,15,FALSE)</f>
      </c>
      <c r="P73" s="344"/>
      <c r="Q73" s="344"/>
      <c r="R73" s="344"/>
      <c r="S73" s="345"/>
      <c r="T73" s="344">
        <f>VLOOKUP($G73,男子,16,FALSE)</f>
      </c>
      <c r="U73" s="344"/>
      <c r="V73" s="344"/>
      <c r="W73" s="344"/>
      <c r="X73" s="344"/>
      <c r="Y73" s="309" t="str">
        <f>VLOOKUP($G73,男子,4,FALSE)</f>
        <v>男</v>
      </c>
      <c r="Z73" s="310"/>
      <c r="AA73" s="311"/>
      <c r="AB73" s="740" t="str">
        <f>VLOOKUP($G73,男子,5,FALSE)</f>
        <v>平成</v>
      </c>
      <c r="AC73" s="759"/>
      <c r="AD73" s="259">
        <f>VLOOKUP($G73,男子,11,FALSE)</f>
        <v>0</v>
      </c>
      <c r="AE73" s="742"/>
      <c r="AF73" s="256" t="s">
        <v>51</v>
      </c>
      <c r="AG73" s="256">
        <f>VLOOKUP($G73,男子,12,FALSE)</f>
        <v>0</v>
      </c>
      <c r="AH73" s="742"/>
      <c r="AI73" s="275" t="s">
        <v>50</v>
      </c>
      <c r="AJ73" s="256">
        <f>VLOOKUP($G73,男子,13,FALSE)</f>
        <v>0</v>
      </c>
      <c r="AK73" s="742"/>
      <c r="AL73" s="253" t="s">
        <v>44</v>
      </c>
      <c r="AM73" s="251">
        <f>VLOOKUP($G73,男子,10,FALSE)</f>
        <v>0</v>
      </c>
      <c r="AN73" s="250"/>
      <c r="AO73" s="744" t="s">
        <v>376</v>
      </c>
      <c r="AP73" s="745"/>
      <c r="AQ73" s="64" t="s">
        <v>75</v>
      </c>
      <c r="AR73" s="756">
        <f>AR71</f>
        <v>0</v>
      </c>
      <c r="AS73" s="756"/>
      <c r="AT73" s="756"/>
      <c r="AU73" s="63" t="s">
        <v>76</v>
      </c>
      <c r="AV73" s="754">
        <f>AV71</f>
        <v>0</v>
      </c>
      <c r="AW73" s="754"/>
      <c r="AX73" s="754"/>
      <c r="AY73" s="65"/>
      <c r="AZ73" s="65"/>
      <c r="BA73" s="65"/>
      <c r="BB73" s="65"/>
      <c r="BC73" s="65"/>
      <c r="BD73" s="65"/>
      <c r="BE73" s="65"/>
      <c r="BF73" s="65"/>
      <c r="BG73" s="65"/>
      <c r="BH73" s="66"/>
      <c r="BI73" s="67"/>
      <c r="BJ73" s="68"/>
      <c r="BK73" s="740" t="s">
        <v>77</v>
      </c>
      <c r="BL73" s="284">
        <f>BL71:BL71</f>
        <v>0</v>
      </c>
      <c r="BM73" s="284"/>
      <c r="BN73" s="284"/>
      <c r="BO73" s="754" t="s">
        <v>76</v>
      </c>
      <c r="BP73" s="284">
        <f>BP71:BP71</f>
        <v>0</v>
      </c>
      <c r="BQ73" s="284"/>
      <c r="BR73" s="284"/>
      <c r="BS73" s="754" t="s">
        <v>76</v>
      </c>
      <c r="BT73" s="284">
        <f>BT71:BT71</f>
        <v>0</v>
      </c>
      <c r="BU73" s="284"/>
      <c r="BV73" s="284"/>
      <c r="BW73" s="270"/>
      <c r="BX73" s="271"/>
      <c r="BY73" s="274"/>
      <c r="BZ73" s="275"/>
      <c r="CA73" s="276"/>
      <c r="CB73" s="47"/>
      <c r="CC73" s="47"/>
      <c r="CD73" s="47"/>
      <c r="CE73" s="47"/>
    </row>
    <row r="74" spans="2:83" s="49" customFormat="1" ht="21" customHeight="1">
      <c r="B74" s="848"/>
      <c r="C74" s="849"/>
      <c r="D74" s="354"/>
      <c r="E74" s="355"/>
      <c r="F74" s="356"/>
      <c r="G74" s="357"/>
      <c r="H74" s="357"/>
      <c r="I74" s="340"/>
      <c r="J74" s="361"/>
      <c r="K74" s="358"/>
      <c r="L74" s="359"/>
      <c r="M74" s="359"/>
      <c r="N74" s="360"/>
      <c r="O74" s="322">
        <f>VLOOKUP($G73,男子,8,FALSE)</f>
        <v>0</v>
      </c>
      <c r="P74" s="323"/>
      <c r="Q74" s="323"/>
      <c r="R74" s="323"/>
      <c r="S74" s="324"/>
      <c r="T74" s="323">
        <f>VLOOKUP($G73,男子,9,FALSE)</f>
        <v>0</v>
      </c>
      <c r="U74" s="323"/>
      <c r="V74" s="323"/>
      <c r="W74" s="323"/>
      <c r="X74" s="325"/>
      <c r="Y74" s="346"/>
      <c r="Z74" s="347"/>
      <c r="AA74" s="348"/>
      <c r="AB74" s="741"/>
      <c r="AC74" s="760"/>
      <c r="AD74" s="757"/>
      <c r="AE74" s="743"/>
      <c r="AF74" s="758"/>
      <c r="AG74" s="743"/>
      <c r="AH74" s="743"/>
      <c r="AI74" s="758"/>
      <c r="AJ74" s="743"/>
      <c r="AK74" s="743"/>
      <c r="AL74" s="338"/>
      <c r="AM74" s="339"/>
      <c r="AN74" s="340"/>
      <c r="AO74" s="746"/>
      <c r="AP74" s="747"/>
      <c r="AQ74" s="326">
        <f>AQ72</f>
        <v>0</v>
      </c>
      <c r="AR74" s="327"/>
      <c r="AS74" s="327"/>
      <c r="AT74" s="327"/>
      <c r="AU74" s="327"/>
      <c r="AV74" s="327"/>
      <c r="AW74" s="327"/>
      <c r="AX74" s="327"/>
      <c r="AY74" s="327"/>
      <c r="AZ74" s="327"/>
      <c r="BA74" s="327"/>
      <c r="BB74" s="327"/>
      <c r="BC74" s="327"/>
      <c r="BD74" s="327"/>
      <c r="BE74" s="327"/>
      <c r="BF74" s="327"/>
      <c r="BG74" s="327"/>
      <c r="BH74" s="327"/>
      <c r="BI74" s="327"/>
      <c r="BJ74" s="328"/>
      <c r="BK74" s="741"/>
      <c r="BL74" s="331"/>
      <c r="BM74" s="331"/>
      <c r="BN74" s="331"/>
      <c r="BO74" s="755"/>
      <c r="BP74" s="331"/>
      <c r="BQ74" s="331"/>
      <c r="BR74" s="331"/>
      <c r="BS74" s="755"/>
      <c r="BT74" s="331"/>
      <c r="BU74" s="331"/>
      <c r="BV74" s="331"/>
      <c r="BW74" s="317"/>
      <c r="BX74" s="318"/>
      <c r="BY74" s="319"/>
      <c r="BZ74" s="320"/>
      <c r="CA74" s="321"/>
      <c r="CB74" s="1"/>
      <c r="CC74" s="1"/>
      <c r="CD74" s="1"/>
      <c r="CE74" s="1"/>
    </row>
    <row r="75" spans="2:83" s="48" customFormat="1" ht="9.75" customHeight="1">
      <c r="B75" s="854" t="e">
        <f>'男子入力欄'!E42</f>
        <v>#N/A</v>
      </c>
      <c r="C75" s="855"/>
      <c r="D75" s="748">
        <v>3</v>
      </c>
      <c r="E75" s="749"/>
      <c r="F75" s="750" t="s">
        <v>105</v>
      </c>
      <c r="G75" s="296">
        <v>25</v>
      </c>
      <c r="H75" s="296"/>
      <c r="I75" s="250"/>
      <c r="J75" s="483">
        <f>VLOOKUP(G75,男子,2,FALSE)</f>
        <v>0</v>
      </c>
      <c r="K75" s="751" t="str">
        <f>VLOOKUP($G75,男子,3,FALSE)</f>
        <v>選手</v>
      </c>
      <c r="L75" s="752"/>
      <c r="M75" s="752"/>
      <c r="N75" s="753"/>
      <c r="O75" s="306">
        <f>VLOOKUP($G75,男子,15,FALSE)</f>
      </c>
      <c r="P75" s="307"/>
      <c r="Q75" s="307"/>
      <c r="R75" s="307"/>
      <c r="S75" s="308"/>
      <c r="T75" s="307">
        <f>VLOOKUP($G75,男子,16,FALSE)</f>
      </c>
      <c r="U75" s="307"/>
      <c r="V75" s="307"/>
      <c r="W75" s="307"/>
      <c r="X75" s="307"/>
      <c r="Y75" s="733" t="str">
        <f>VLOOKUP($G75,男子,4,FALSE)</f>
        <v>男</v>
      </c>
      <c r="Z75" s="734"/>
      <c r="AA75" s="735"/>
      <c r="AB75" s="724" t="str">
        <f>VLOOKUP($G75,男子,5,FALSE)</f>
        <v>平成</v>
      </c>
      <c r="AC75" s="736"/>
      <c r="AD75" s="350">
        <f>VLOOKUP($G75,男子,11,FALSE)</f>
        <v>0</v>
      </c>
      <c r="AE75" s="727"/>
      <c r="AF75" s="726" t="s">
        <v>51</v>
      </c>
      <c r="AG75" s="726">
        <f>VLOOKUP($G75,男子,12,FALSE)</f>
        <v>0</v>
      </c>
      <c r="AH75" s="727"/>
      <c r="AI75" s="719" t="s">
        <v>50</v>
      </c>
      <c r="AJ75" s="726">
        <f>VLOOKUP($G75,男子,13,FALSE)</f>
        <v>0</v>
      </c>
      <c r="AK75" s="727"/>
      <c r="AL75" s="337" t="s">
        <v>44</v>
      </c>
      <c r="AM75" s="461">
        <f>VLOOKUP($G75,男子,10,FALSE)</f>
        <v>0</v>
      </c>
      <c r="AN75" s="462"/>
      <c r="AO75" s="729" t="s">
        <v>376</v>
      </c>
      <c r="AP75" s="730"/>
      <c r="AQ75" s="58" t="s">
        <v>75</v>
      </c>
      <c r="AR75" s="723">
        <f>AR73</f>
        <v>0</v>
      </c>
      <c r="AS75" s="723"/>
      <c r="AT75" s="723"/>
      <c r="AU75" s="59" t="s">
        <v>76</v>
      </c>
      <c r="AV75" s="721">
        <f>AV73</f>
        <v>0</v>
      </c>
      <c r="AW75" s="721"/>
      <c r="AX75" s="721"/>
      <c r="AY75" s="60"/>
      <c r="AZ75" s="60"/>
      <c r="BA75" s="60"/>
      <c r="BB75" s="60"/>
      <c r="BC75" s="60"/>
      <c r="BD75" s="60"/>
      <c r="BE75" s="60"/>
      <c r="BF75" s="60"/>
      <c r="BG75" s="60"/>
      <c r="BH75" s="61"/>
      <c r="BI75" s="62"/>
      <c r="BJ75" s="75"/>
      <c r="BK75" s="724" t="s">
        <v>77</v>
      </c>
      <c r="BL75" s="330">
        <f>BL73:BL73</f>
        <v>0</v>
      </c>
      <c r="BM75" s="330"/>
      <c r="BN75" s="330"/>
      <c r="BO75" s="721" t="s">
        <v>76</v>
      </c>
      <c r="BP75" s="330">
        <f>BP73:BP73</f>
        <v>0</v>
      </c>
      <c r="BQ75" s="330"/>
      <c r="BR75" s="330"/>
      <c r="BS75" s="721" t="s">
        <v>76</v>
      </c>
      <c r="BT75" s="330">
        <f>BT73:BT73</f>
        <v>0</v>
      </c>
      <c r="BU75" s="330"/>
      <c r="BV75" s="330"/>
      <c r="BW75" s="716"/>
      <c r="BX75" s="717"/>
      <c r="BY75" s="718"/>
      <c r="BZ75" s="719"/>
      <c r="CA75" s="720"/>
      <c r="CB75" s="47"/>
      <c r="CC75" s="47"/>
      <c r="CD75" s="47"/>
      <c r="CE75" s="47"/>
    </row>
    <row r="76" spans="2:83" s="49" customFormat="1" ht="21" customHeight="1" thickBot="1">
      <c r="B76" s="844"/>
      <c r="C76" s="845"/>
      <c r="D76" s="241"/>
      <c r="E76" s="293"/>
      <c r="F76" s="295"/>
      <c r="G76" s="297"/>
      <c r="H76" s="297"/>
      <c r="I76" s="248"/>
      <c r="J76" s="305"/>
      <c r="K76" s="301"/>
      <c r="L76" s="302"/>
      <c r="M76" s="302"/>
      <c r="N76" s="303"/>
      <c r="O76" s="280">
        <f>VLOOKUP($G75,男子,8,FALSE)</f>
        <v>0</v>
      </c>
      <c r="P76" s="281"/>
      <c r="Q76" s="281"/>
      <c r="R76" s="281"/>
      <c r="S76" s="282"/>
      <c r="T76" s="281">
        <f>VLOOKUP($G75,男子,9,FALSE)</f>
        <v>0</v>
      </c>
      <c r="U76" s="281"/>
      <c r="V76" s="281"/>
      <c r="W76" s="281"/>
      <c r="X76" s="283"/>
      <c r="Y76" s="312"/>
      <c r="Z76" s="313"/>
      <c r="AA76" s="314"/>
      <c r="AB76" s="725"/>
      <c r="AC76" s="737"/>
      <c r="AD76" s="738"/>
      <c r="AE76" s="728"/>
      <c r="AF76" s="739"/>
      <c r="AG76" s="728"/>
      <c r="AH76" s="728"/>
      <c r="AI76" s="739"/>
      <c r="AJ76" s="728"/>
      <c r="AK76" s="728"/>
      <c r="AL76" s="252"/>
      <c r="AM76" s="249"/>
      <c r="AN76" s="248"/>
      <c r="AO76" s="731"/>
      <c r="AP76" s="732"/>
      <c r="AQ76" s="290">
        <f>AQ74</f>
        <v>0</v>
      </c>
      <c r="AR76" s="291"/>
      <c r="AS76" s="291"/>
      <c r="AT76" s="291"/>
      <c r="AU76" s="291"/>
      <c r="AV76" s="291"/>
      <c r="AW76" s="291"/>
      <c r="AX76" s="291"/>
      <c r="AY76" s="291"/>
      <c r="AZ76" s="291"/>
      <c r="BA76" s="291"/>
      <c r="BB76" s="291"/>
      <c r="BC76" s="291"/>
      <c r="BD76" s="291"/>
      <c r="BE76" s="291"/>
      <c r="BF76" s="291"/>
      <c r="BG76" s="291"/>
      <c r="BH76" s="291"/>
      <c r="BI76" s="291"/>
      <c r="BJ76" s="292"/>
      <c r="BK76" s="725"/>
      <c r="BL76" s="285"/>
      <c r="BM76" s="285"/>
      <c r="BN76" s="285"/>
      <c r="BO76" s="722"/>
      <c r="BP76" s="285"/>
      <c r="BQ76" s="285"/>
      <c r="BR76" s="285"/>
      <c r="BS76" s="722"/>
      <c r="BT76" s="285"/>
      <c r="BU76" s="285"/>
      <c r="BV76" s="285"/>
      <c r="BW76" s="272"/>
      <c r="BX76" s="273"/>
      <c r="BY76" s="277"/>
      <c r="BZ76" s="278"/>
      <c r="CA76" s="279"/>
      <c r="CB76" s="1"/>
      <c r="CC76" s="1"/>
      <c r="CD76" s="1"/>
      <c r="CE76" s="1"/>
    </row>
    <row r="77" spans="2:83" s="48" customFormat="1" ht="9.75" customHeight="1">
      <c r="B77" s="846" t="e">
        <f>'男子入力欄'!E43</f>
        <v>#N/A</v>
      </c>
      <c r="C77" s="847"/>
      <c r="D77" s="418">
        <v>3</v>
      </c>
      <c r="E77" s="419"/>
      <c r="F77" s="420" t="s">
        <v>106</v>
      </c>
      <c r="G77" s="296">
        <v>26</v>
      </c>
      <c r="H77" s="296"/>
      <c r="I77" s="250"/>
      <c r="J77" s="427">
        <f>VLOOKUP(G77,男子,2,FALSE)</f>
        <v>0</v>
      </c>
      <c r="K77" s="767" t="str">
        <f>VLOOKUP($G77,男子,3,FALSE)</f>
        <v>選手</v>
      </c>
      <c r="L77" s="768"/>
      <c r="M77" s="768"/>
      <c r="N77" s="769"/>
      <c r="O77" s="472">
        <f>VLOOKUP($G77,男子,15,FALSE)</f>
      </c>
      <c r="P77" s="473"/>
      <c r="Q77" s="473"/>
      <c r="R77" s="473"/>
      <c r="S77" s="474"/>
      <c r="T77" s="473">
        <f>VLOOKUP($G77,男子,16,FALSE)</f>
      </c>
      <c r="U77" s="473"/>
      <c r="V77" s="473"/>
      <c r="W77" s="473"/>
      <c r="X77" s="473"/>
      <c r="Y77" s="475" t="str">
        <f>VLOOKUP($G77,男子,4,FALSE)</f>
        <v>男</v>
      </c>
      <c r="Z77" s="476"/>
      <c r="AA77" s="477"/>
      <c r="AB77" s="762" t="str">
        <f>VLOOKUP($G77,男子,5,FALSE)</f>
        <v>平成</v>
      </c>
      <c r="AC77" s="770"/>
      <c r="AD77" s="480">
        <f>VLOOKUP($G77,男子,11,FALSE)</f>
        <v>0</v>
      </c>
      <c r="AE77" s="766"/>
      <c r="AF77" s="465" t="s">
        <v>51</v>
      </c>
      <c r="AG77" s="465">
        <f>VLOOKUP($G77,男子,12,FALSE)</f>
        <v>0</v>
      </c>
      <c r="AH77" s="766"/>
      <c r="AI77" s="407" t="s">
        <v>50</v>
      </c>
      <c r="AJ77" s="465">
        <f>VLOOKUP($G77,男子,13,FALSE)</f>
        <v>0</v>
      </c>
      <c r="AK77" s="766"/>
      <c r="AL77" s="467" t="s">
        <v>44</v>
      </c>
      <c r="AM77" s="468">
        <f>VLOOKUP($G77,男子,10,FALSE)</f>
        <v>0</v>
      </c>
      <c r="AN77" s="469"/>
      <c r="AO77" s="763" t="s">
        <v>376</v>
      </c>
      <c r="AP77" s="764"/>
      <c r="AQ77" s="70" t="s">
        <v>75</v>
      </c>
      <c r="AR77" s="765">
        <f>AR75</f>
        <v>0</v>
      </c>
      <c r="AS77" s="765"/>
      <c r="AT77" s="765"/>
      <c r="AU77" s="69" t="s">
        <v>76</v>
      </c>
      <c r="AV77" s="761">
        <f>AV75</f>
        <v>0</v>
      </c>
      <c r="AW77" s="761"/>
      <c r="AX77" s="761"/>
      <c r="AY77" s="71"/>
      <c r="AZ77" s="71"/>
      <c r="BA77" s="71"/>
      <c r="BB77" s="71"/>
      <c r="BC77" s="71"/>
      <c r="BD77" s="71"/>
      <c r="BE77" s="71"/>
      <c r="BF77" s="71"/>
      <c r="BG77" s="71"/>
      <c r="BH77" s="72"/>
      <c r="BI77" s="73"/>
      <c r="BJ77" s="74"/>
      <c r="BK77" s="762" t="s">
        <v>77</v>
      </c>
      <c r="BL77" s="497">
        <f>BL75:BL75</f>
        <v>0</v>
      </c>
      <c r="BM77" s="497"/>
      <c r="BN77" s="497"/>
      <c r="BO77" s="761" t="s">
        <v>76</v>
      </c>
      <c r="BP77" s="497">
        <f>BP75:BP75</f>
        <v>0</v>
      </c>
      <c r="BQ77" s="497"/>
      <c r="BR77" s="497"/>
      <c r="BS77" s="761" t="s">
        <v>76</v>
      </c>
      <c r="BT77" s="497">
        <f>BT75:BT75</f>
        <v>0</v>
      </c>
      <c r="BU77" s="497"/>
      <c r="BV77" s="497"/>
      <c r="BW77" s="392"/>
      <c r="BX77" s="393"/>
      <c r="BY77" s="406"/>
      <c r="BZ77" s="407"/>
      <c r="CA77" s="408"/>
      <c r="CB77" s="47"/>
      <c r="CC77" s="47"/>
      <c r="CD77" s="47"/>
      <c r="CE77" s="47"/>
    </row>
    <row r="78" spans="2:83" s="49" customFormat="1" ht="21" customHeight="1">
      <c r="B78" s="848"/>
      <c r="C78" s="849"/>
      <c r="D78" s="354"/>
      <c r="E78" s="355"/>
      <c r="F78" s="356"/>
      <c r="G78" s="357"/>
      <c r="H78" s="357"/>
      <c r="I78" s="340"/>
      <c r="J78" s="361"/>
      <c r="K78" s="358"/>
      <c r="L78" s="359"/>
      <c r="M78" s="359"/>
      <c r="N78" s="360"/>
      <c r="O78" s="322">
        <f>VLOOKUP($G77,男子,8,FALSE)</f>
        <v>0</v>
      </c>
      <c r="P78" s="323"/>
      <c r="Q78" s="323"/>
      <c r="R78" s="323"/>
      <c r="S78" s="324"/>
      <c r="T78" s="323">
        <f>VLOOKUP($G77,男子,9,FALSE)</f>
        <v>0</v>
      </c>
      <c r="U78" s="323"/>
      <c r="V78" s="323"/>
      <c r="W78" s="323"/>
      <c r="X78" s="325"/>
      <c r="Y78" s="346"/>
      <c r="Z78" s="347"/>
      <c r="AA78" s="348"/>
      <c r="AB78" s="741"/>
      <c r="AC78" s="760"/>
      <c r="AD78" s="757"/>
      <c r="AE78" s="743"/>
      <c r="AF78" s="758"/>
      <c r="AG78" s="743"/>
      <c r="AH78" s="743"/>
      <c r="AI78" s="758"/>
      <c r="AJ78" s="743"/>
      <c r="AK78" s="743"/>
      <c r="AL78" s="338"/>
      <c r="AM78" s="339"/>
      <c r="AN78" s="340"/>
      <c r="AO78" s="746"/>
      <c r="AP78" s="747"/>
      <c r="AQ78" s="326">
        <f>AQ76</f>
        <v>0</v>
      </c>
      <c r="AR78" s="327"/>
      <c r="AS78" s="327"/>
      <c r="AT78" s="327"/>
      <c r="AU78" s="327"/>
      <c r="AV78" s="327"/>
      <c r="AW78" s="327"/>
      <c r="AX78" s="327"/>
      <c r="AY78" s="327"/>
      <c r="AZ78" s="327"/>
      <c r="BA78" s="327"/>
      <c r="BB78" s="327"/>
      <c r="BC78" s="327"/>
      <c r="BD78" s="327"/>
      <c r="BE78" s="327"/>
      <c r="BF78" s="327"/>
      <c r="BG78" s="327"/>
      <c r="BH78" s="327"/>
      <c r="BI78" s="327"/>
      <c r="BJ78" s="328"/>
      <c r="BK78" s="741"/>
      <c r="BL78" s="331"/>
      <c r="BM78" s="331"/>
      <c r="BN78" s="331"/>
      <c r="BO78" s="755"/>
      <c r="BP78" s="331"/>
      <c r="BQ78" s="331"/>
      <c r="BR78" s="331"/>
      <c r="BS78" s="755"/>
      <c r="BT78" s="331"/>
      <c r="BU78" s="331"/>
      <c r="BV78" s="331"/>
      <c r="BW78" s="317"/>
      <c r="BX78" s="318"/>
      <c r="BY78" s="319"/>
      <c r="BZ78" s="320"/>
      <c r="CA78" s="321"/>
      <c r="CB78" s="1"/>
      <c r="CC78" s="1"/>
      <c r="CD78" s="1"/>
      <c r="CE78" s="1"/>
    </row>
    <row r="79" spans="2:83" s="48" customFormat="1" ht="9.75" customHeight="1">
      <c r="B79" s="842" t="e">
        <f>'男子入力欄'!E44</f>
        <v>#N/A</v>
      </c>
      <c r="C79" s="843"/>
      <c r="D79" s="242">
        <v>3</v>
      </c>
      <c r="E79" s="243"/>
      <c r="F79" s="294" t="s">
        <v>107</v>
      </c>
      <c r="G79" s="296">
        <v>27</v>
      </c>
      <c r="H79" s="296"/>
      <c r="I79" s="250"/>
      <c r="J79" s="304">
        <f>VLOOKUP(G79,男子,2,FALSE)</f>
        <v>0</v>
      </c>
      <c r="K79" s="298" t="str">
        <f>VLOOKUP($G79,男子,3,FALSE)</f>
        <v>選手</v>
      </c>
      <c r="L79" s="299"/>
      <c r="M79" s="299"/>
      <c r="N79" s="300"/>
      <c r="O79" s="306">
        <f>VLOOKUP($G79,男子,15,FALSE)</f>
      </c>
      <c r="P79" s="307"/>
      <c r="Q79" s="307"/>
      <c r="R79" s="307"/>
      <c r="S79" s="308"/>
      <c r="T79" s="307">
        <f>VLOOKUP($G79,男子,16,FALSE)</f>
      </c>
      <c r="U79" s="307"/>
      <c r="V79" s="307"/>
      <c r="W79" s="307"/>
      <c r="X79" s="307"/>
      <c r="Y79" s="309" t="str">
        <f>VLOOKUP($G79,男子,4,FALSE)</f>
        <v>男</v>
      </c>
      <c r="Z79" s="310"/>
      <c r="AA79" s="311"/>
      <c r="AB79" s="740" t="str">
        <f>VLOOKUP($G79,男子,5,FALSE)</f>
        <v>平成</v>
      </c>
      <c r="AC79" s="759"/>
      <c r="AD79" s="259">
        <f>VLOOKUP($G79,男子,11,FALSE)</f>
        <v>0</v>
      </c>
      <c r="AE79" s="742"/>
      <c r="AF79" s="256" t="s">
        <v>51</v>
      </c>
      <c r="AG79" s="256">
        <f>VLOOKUP($G79,男子,12,FALSE)</f>
        <v>0</v>
      </c>
      <c r="AH79" s="742"/>
      <c r="AI79" s="275" t="s">
        <v>50</v>
      </c>
      <c r="AJ79" s="256">
        <f>VLOOKUP($G79,男子,13,FALSE)</f>
        <v>0</v>
      </c>
      <c r="AK79" s="742"/>
      <c r="AL79" s="253" t="s">
        <v>44</v>
      </c>
      <c r="AM79" s="251">
        <f>VLOOKUP($G79,男子,10,FALSE)</f>
        <v>0</v>
      </c>
      <c r="AN79" s="250"/>
      <c r="AO79" s="744" t="s">
        <v>376</v>
      </c>
      <c r="AP79" s="745"/>
      <c r="AQ79" s="64" t="s">
        <v>75</v>
      </c>
      <c r="AR79" s="756">
        <f>AR77</f>
        <v>0</v>
      </c>
      <c r="AS79" s="756"/>
      <c r="AT79" s="756"/>
      <c r="AU79" s="63" t="s">
        <v>76</v>
      </c>
      <c r="AV79" s="754">
        <f>AV77</f>
        <v>0</v>
      </c>
      <c r="AW79" s="754"/>
      <c r="AX79" s="754"/>
      <c r="AY79" s="65"/>
      <c r="AZ79" s="65"/>
      <c r="BA79" s="65"/>
      <c r="BB79" s="65"/>
      <c r="BC79" s="65"/>
      <c r="BD79" s="65"/>
      <c r="BE79" s="65"/>
      <c r="BF79" s="65"/>
      <c r="BG79" s="65"/>
      <c r="BH79" s="66"/>
      <c r="BI79" s="67"/>
      <c r="BJ79" s="68"/>
      <c r="BK79" s="740" t="s">
        <v>77</v>
      </c>
      <c r="BL79" s="284">
        <f>BL77:BL77</f>
        <v>0</v>
      </c>
      <c r="BM79" s="284"/>
      <c r="BN79" s="284"/>
      <c r="BO79" s="754" t="s">
        <v>76</v>
      </c>
      <c r="BP79" s="284">
        <f>BP77:BP77</f>
        <v>0</v>
      </c>
      <c r="BQ79" s="284"/>
      <c r="BR79" s="284"/>
      <c r="BS79" s="754" t="s">
        <v>76</v>
      </c>
      <c r="BT79" s="284">
        <f>BT77:BT77</f>
        <v>0</v>
      </c>
      <c r="BU79" s="284"/>
      <c r="BV79" s="284"/>
      <c r="BW79" s="270"/>
      <c r="BX79" s="271"/>
      <c r="BY79" s="274"/>
      <c r="BZ79" s="275"/>
      <c r="CA79" s="276"/>
      <c r="CB79" s="47"/>
      <c r="CC79" s="47"/>
      <c r="CD79" s="47"/>
      <c r="CE79" s="47"/>
    </row>
    <row r="80" spans="2:83" s="49" customFormat="1" ht="21" customHeight="1">
      <c r="B80" s="848"/>
      <c r="C80" s="849"/>
      <c r="D80" s="354"/>
      <c r="E80" s="355"/>
      <c r="F80" s="356"/>
      <c r="G80" s="357"/>
      <c r="H80" s="357"/>
      <c r="I80" s="340"/>
      <c r="J80" s="361"/>
      <c r="K80" s="358"/>
      <c r="L80" s="359"/>
      <c r="M80" s="359"/>
      <c r="N80" s="360"/>
      <c r="O80" s="322">
        <f>VLOOKUP($G79,男子,8,FALSE)</f>
        <v>0</v>
      </c>
      <c r="P80" s="323"/>
      <c r="Q80" s="323"/>
      <c r="R80" s="323"/>
      <c r="S80" s="324"/>
      <c r="T80" s="323">
        <f>VLOOKUP($G79,男子,9,FALSE)</f>
        <v>0</v>
      </c>
      <c r="U80" s="323"/>
      <c r="V80" s="323"/>
      <c r="W80" s="323"/>
      <c r="X80" s="325"/>
      <c r="Y80" s="346"/>
      <c r="Z80" s="347"/>
      <c r="AA80" s="348"/>
      <c r="AB80" s="741"/>
      <c r="AC80" s="760"/>
      <c r="AD80" s="757"/>
      <c r="AE80" s="743"/>
      <c r="AF80" s="758"/>
      <c r="AG80" s="743"/>
      <c r="AH80" s="743"/>
      <c r="AI80" s="758"/>
      <c r="AJ80" s="743"/>
      <c r="AK80" s="743"/>
      <c r="AL80" s="338"/>
      <c r="AM80" s="339"/>
      <c r="AN80" s="340"/>
      <c r="AO80" s="746"/>
      <c r="AP80" s="747"/>
      <c r="AQ80" s="326">
        <f>AQ78</f>
        <v>0</v>
      </c>
      <c r="AR80" s="327"/>
      <c r="AS80" s="327"/>
      <c r="AT80" s="327"/>
      <c r="AU80" s="327"/>
      <c r="AV80" s="327"/>
      <c r="AW80" s="327"/>
      <c r="AX80" s="327"/>
      <c r="AY80" s="327"/>
      <c r="AZ80" s="327"/>
      <c r="BA80" s="327"/>
      <c r="BB80" s="327"/>
      <c r="BC80" s="327"/>
      <c r="BD80" s="327"/>
      <c r="BE80" s="327"/>
      <c r="BF80" s="327"/>
      <c r="BG80" s="327"/>
      <c r="BH80" s="327"/>
      <c r="BI80" s="327"/>
      <c r="BJ80" s="328"/>
      <c r="BK80" s="741"/>
      <c r="BL80" s="331"/>
      <c r="BM80" s="331"/>
      <c r="BN80" s="331"/>
      <c r="BO80" s="755"/>
      <c r="BP80" s="331"/>
      <c r="BQ80" s="331"/>
      <c r="BR80" s="331"/>
      <c r="BS80" s="755"/>
      <c r="BT80" s="331"/>
      <c r="BU80" s="331"/>
      <c r="BV80" s="331"/>
      <c r="BW80" s="317"/>
      <c r="BX80" s="318"/>
      <c r="BY80" s="319"/>
      <c r="BZ80" s="320"/>
      <c r="CA80" s="321"/>
      <c r="CB80" s="1"/>
      <c r="CC80" s="1"/>
      <c r="CD80" s="1"/>
      <c r="CE80" s="1"/>
    </row>
    <row r="81" spans="2:83" s="48" customFormat="1" ht="9.75" customHeight="1">
      <c r="B81" s="842" t="e">
        <f>'男子入力欄'!E45</f>
        <v>#N/A</v>
      </c>
      <c r="C81" s="843"/>
      <c r="D81" s="242">
        <v>3</v>
      </c>
      <c r="E81" s="243"/>
      <c r="F81" s="294" t="s">
        <v>108</v>
      </c>
      <c r="G81" s="296">
        <v>28</v>
      </c>
      <c r="H81" s="296"/>
      <c r="I81" s="250"/>
      <c r="J81" s="304">
        <f>VLOOKUP(G81,男子,2,FALSE)</f>
        <v>0</v>
      </c>
      <c r="K81" s="298" t="str">
        <f>VLOOKUP($G81,男子,3,FALSE)</f>
        <v>選手</v>
      </c>
      <c r="L81" s="299"/>
      <c r="M81" s="299"/>
      <c r="N81" s="300"/>
      <c r="O81" s="306">
        <f>VLOOKUP($G81,男子,15,FALSE)</f>
      </c>
      <c r="P81" s="307"/>
      <c r="Q81" s="307"/>
      <c r="R81" s="307"/>
      <c r="S81" s="308"/>
      <c r="T81" s="307">
        <f>VLOOKUP($G81,男子,16,FALSE)</f>
      </c>
      <c r="U81" s="307"/>
      <c r="V81" s="307"/>
      <c r="W81" s="307"/>
      <c r="X81" s="307"/>
      <c r="Y81" s="309" t="str">
        <f>VLOOKUP($G81,男子,4,FALSE)</f>
        <v>男</v>
      </c>
      <c r="Z81" s="310"/>
      <c r="AA81" s="311"/>
      <c r="AB81" s="740" t="str">
        <f>VLOOKUP($G81,男子,5,FALSE)</f>
        <v>平成</v>
      </c>
      <c r="AC81" s="759"/>
      <c r="AD81" s="259">
        <f>VLOOKUP($G81,男子,11,FALSE)</f>
        <v>0</v>
      </c>
      <c r="AE81" s="742"/>
      <c r="AF81" s="256" t="s">
        <v>51</v>
      </c>
      <c r="AG81" s="256">
        <f>VLOOKUP($G81,男子,12,FALSE)</f>
        <v>0</v>
      </c>
      <c r="AH81" s="742"/>
      <c r="AI81" s="275" t="s">
        <v>50</v>
      </c>
      <c r="AJ81" s="256">
        <f>VLOOKUP($G81,男子,13,FALSE)</f>
        <v>0</v>
      </c>
      <c r="AK81" s="742"/>
      <c r="AL81" s="253" t="s">
        <v>44</v>
      </c>
      <c r="AM81" s="251">
        <f>VLOOKUP($G81,男子,10,FALSE)</f>
        <v>0</v>
      </c>
      <c r="AN81" s="250"/>
      <c r="AO81" s="744" t="s">
        <v>376</v>
      </c>
      <c r="AP81" s="745"/>
      <c r="AQ81" s="64" t="s">
        <v>75</v>
      </c>
      <c r="AR81" s="756">
        <f>AR79</f>
        <v>0</v>
      </c>
      <c r="AS81" s="756"/>
      <c r="AT81" s="756"/>
      <c r="AU81" s="63" t="s">
        <v>76</v>
      </c>
      <c r="AV81" s="754">
        <f>AV79</f>
        <v>0</v>
      </c>
      <c r="AW81" s="754"/>
      <c r="AX81" s="754"/>
      <c r="AY81" s="65"/>
      <c r="AZ81" s="65"/>
      <c r="BA81" s="65"/>
      <c r="BB81" s="65"/>
      <c r="BC81" s="65"/>
      <c r="BD81" s="65"/>
      <c r="BE81" s="65"/>
      <c r="BF81" s="65"/>
      <c r="BG81" s="65"/>
      <c r="BH81" s="66"/>
      <c r="BI81" s="67"/>
      <c r="BJ81" s="68"/>
      <c r="BK81" s="740" t="s">
        <v>77</v>
      </c>
      <c r="BL81" s="284">
        <f>BL79:BL79</f>
        <v>0</v>
      </c>
      <c r="BM81" s="284"/>
      <c r="BN81" s="284"/>
      <c r="BO81" s="754" t="s">
        <v>76</v>
      </c>
      <c r="BP81" s="284">
        <f>BP79:BP79</f>
        <v>0</v>
      </c>
      <c r="BQ81" s="284"/>
      <c r="BR81" s="284"/>
      <c r="BS81" s="754" t="s">
        <v>76</v>
      </c>
      <c r="BT81" s="284">
        <f>BT79:BT79</f>
        <v>0</v>
      </c>
      <c r="BU81" s="284"/>
      <c r="BV81" s="284"/>
      <c r="BW81" s="270"/>
      <c r="BX81" s="271"/>
      <c r="BY81" s="274"/>
      <c r="BZ81" s="275"/>
      <c r="CA81" s="276"/>
      <c r="CB81" s="47"/>
      <c r="CC81" s="47"/>
      <c r="CD81" s="47"/>
      <c r="CE81" s="47"/>
    </row>
    <row r="82" spans="2:83" s="49" customFormat="1" ht="21" customHeight="1">
      <c r="B82" s="848"/>
      <c r="C82" s="849"/>
      <c r="D82" s="354"/>
      <c r="E82" s="355"/>
      <c r="F82" s="356"/>
      <c r="G82" s="357"/>
      <c r="H82" s="357"/>
      <c r="I82" s="340"/>
      <c r="J82" s="361"/>
      <c r="K82" s="358"/>
      <c r="L82" s="359"/>
      <c r="M82" s="359"/>
      <c r="N82" s="360"/>
      <c r="O82" s="322">
        <f>VLOOKUP($G81,男子,8,FALSE)</f>
        <v>0</v>
      </c>
      <c r="P82" s="323"/>
      <c r="Q82" s="323"/>
      <c r="R82" s="323"/>
      <c r="S82" s="324"/>
      <c r="T82" s="323">
        <f>VLOOKUP($G81,男子,9,FALSE)</f>
        <v>0</v>
      </c>
      <c r="U82" s="323"/>
      <c r="V82" s="323"/>
      <c r="W82" s="323"/>
      <c r="X82" s="325"/>
      <c r="Y82" s="346"/>
      <c r="Z82" s="347"/>
      <c r="AA82" s="348"/>
      <c r="AB82" s="741"/>
      <c r="AC82" s="760"/>
      <c r="AD82" s="757"/>
      <c r="AE82" s="743"/>
      <c r="AF82" s="758"/>
      <c r="AG82" s="743"/>
      <c r="AH82" s="743"/>
      <c r="AI82" s="758"/>
      <c r="AJ82" s="743"/>
      <c r="AK82" s="743"/>
      <c r="AL82" s="338"/>
      <c r="AM82" s="339"/>
      <c r="AN82" s="340"/>
      <c r="AO82" s="746"/>
      <c r="AP82" s="747"/>
      <c r="AQ82" s="326">
        <f>AQ80</f>
        <v>0</v>
      </c>
      <c r="AR82" s="327"/>
      <c r="AS82" s="327"/>
      <c r="AT82" s="327"/>
      <c r="AU82" s="327"/>
      <c r="AV82" s="327"/>
      <c r="AW82" s="327"/>
      <c r="AX82" s="327"/>
      <c r="AY82" s="327"/>
      <c r="AZ82" s="327"/>
      <c r="BA82" s="327"/>
      <c r="BB82" s="327"/>
      <c r="BC82" s="327"/>
      <c r="BD82" s="327"/>
      <c r="BE82" s="327"/>
      <c r="BF82" s="327"/>
      <c r="BG82" s="327"/>
      <c r="BH82" s="327"/>
      <c r="BI82" s="327"/>
      <c r="BJ82" s="328"/>
      <c r="BK82" s="741"/>
      <c r="BL82" s="331"/>
      <c r="BM82" s="331"/>
      <c r="BN82" s="331"/>
      <c r="BO82" s="755"/>
      <c r="BP82" s="331"/>
      <c r="BQ82" s="331"/>
      <c r="BR82" s="331"/>
      <c r="BS82" s="755"/>
      <c r="BT82" s="331"/>
      <c r="BU82" s="331"/>
      <c r="BV82" s="331"/>
      <c r="BW82" s="317"/>
      <c r="BX82" s="318"/>
      <c r="BY82" s="319"/>
      <c r="BZ82" s="320"/>
      <c r="CA82" s="321"/>
      <c r="CB82" s="1"/>
      <c r="CC82" s="1"/>
      <c r="CD82" s="1"/>
      <c r="CE82" s="1"/>
    </row>
    <row r="83" spans="2:83" s="48" customFormat="1" ht="9.75" customHeight="1">
      <c r="B83" s="842" t="e">
        <f>'男子入力欄'!E46</f>
        <v>#N/A</v>
      </c>
      <c r="C83" s="843"/>
      <c r="D83" s="242">
        <v>3</v>
      </c>
      <c r="E83" s="243"/>
      <c r="F83" s="294" t="s">
        <v>109</v>
      </c>
      <c r="G83" s="296">
        <v>29</v>
      </c>
      <c r="H83" s="296"/>
      <c r="I83" s="250"/>
      <c r="J83" s="304">
        <f>VLOOKUP(G83,男子,2,FALSE)</f>
        <v>0</v>
      </c>
      <c r="K83" s="298" t="str">
        <f>VLOOKUP($G83,男子,3,FALSE)</f>
        <v>選手</v>
      </c>
      <c r="L83" s="299"/>
      <c r="M83" s="299"/>
      <c r="N83" s="300"/>
      <c r="O83" s="343">
        <f>VLOOKUP($G83,男子,15,FALSE)</f>
      </c>
      <c r="P83" s="344"/>
      <c r="Q83" s="344"/>
      <c r="R83" s="344"/>
      <c r="S83" s="345"/>
      <c r="T83" s="344">
        <f>VLOOKUP($G83,男子,16,FALSE)</f>
      </c>
      <c r="U83" s="344"/>
      <c r="V83" s="344"/>
      <c r="W83" s="344"/>
      <c r="X83" s="344"/>
      <c r="Y83" s="309" t="str">
        <f>VLOOKUP($G83,男子,4,FALSE)</f>
        <v>男</v>
      </c>
      <c r="Z83" s="310"/>
      <c r="AA83" s="311"/>
      <c r="AB83" s="740" t="str">
        <f>VLOOKUP($G83,男子,5,FALSE)</f>
        <v>平成</v>
      </c>
      <c r="AC83" s="759"/>
      <c r="AD83" s="259">
        <f>VLOOKUP($G83,男子,11,FALSE)</f>
        <v>0</v>
      </c>
      <c r="AE83" s="742"/>
      <c r="AF83" s="256" t="s">
        <v>51</v>
      </c>
      <c r="AG83" s="256">
        <f>VLOOKUP($G83,男子,12,FALSE)</f>
        <v>0</v>
      </c>
      <c r="AH83" s="742"/>
      <c r="AI83" s="275" t="s">
        <v>50</v>
      </c>
      <c r="AJ83" s="256">
        <f>VLOOKUP($G83,男子,13,FALSE)</f>
        <v>0</v>
      </c>
      <c r="AK83" s="742"/>
      <c r="AL83" s="253" t="s">
        <v>44</v>
      </c>
      <c r="AM83" s="251">
        <f>VLOOKUP($G83,男子,10,FALSE)</f>
        <v>0</v>
      </c>
      <c r="AN83" s="250"/>
      <c r="AO83" s="744" t="s">
        <v>376</v>
      </c>
      <c r="AP83" s="745"/>
      <c r="AQ83" s="64" t="s">
        <v>75</v>
      </c>
      <c r="AR83" s="756">
        <f>AR81</f>
        <v>0</v>
      </c>
      <c r="AS83" s="756"/>
      <c r="AT83" s="756"/>
      <c r="AU83" s="63" t="s">
        <v>76</v>
      </c>
      <c r="AV83" s="754">
        <f>AV81</f>
        <v>0</v>
      </c>
      <c r="AW83" s="754"/>
      <c r="AX83" s="754"/>
      <c r="AY83" s="65"/>
      <c r="AZ83" s="65"/>
      <c r="BA83" s="65"/>
      <c r="BB83" s="65"/>
      <c r="BC83" s="65"/>
      <c r="BD83" s="65"/>
      <c r="BE83" s="65"/>
      <c r="BF83" s="65"/>
      <c r="BG83" s="65"/>
      <c r="BH83" s="66"/>
      <c r="BI83" s="67"/>
      <c r="BJ83" s="68"/>
      <c r="BK83" s="740" t="s">
        <v>77</v>
      </c>
      <c r="BL83" s="284">
        <f>BL81:BL81</f>
        <v>0</v>
      </c>
      <c r="BM83" s="284"/>
      <c r="BN83" s="284"/>
      <c r="BO83" s="754" t="s">
        <v>76</v>
      </c>
      <c r="BP83" s="284">
        <f>BP81:BP81</f>
        <v>0</v>
      </c>
      <c r="BQ83" s="284"/>
      <c r="BR83" s="284"/>
      <c r="BS83" s="754" t="s">
        <v>76</v>
      </c>
      <c r="BT83" s="284">
        <f>BT81:BT81</f>
        <v>0</v>
      </c>
      <c r="BU83" s="284"/>
      <c r="BV83" s="284"/>
      <c r="BW83" s="270"/>
      <c r="BX83" s="271"/>
      <c r="BY83" s="274"/>
      <c r="BZ83" s="275"/>
      <c r="CA83" s="276"/>
      <c r="CB83" s="47"/>
      <c r="CC83" s="47"/>
      <c r="CD83" s="47"/>
      <c r="CE83" s="47"/>
    </row>
    <row r="84" spans="2:83" s="49" customFormat="1" ht="21" customHeight="1">
      <c r="B84" s="848"/>
      <c r="C84" s="849"/>
      <c r="D84" s="354"/>
      <c r="E84" s="355"/>
      <c r="F84" s="356"/>
      <c r="G84" s="357"/>
      <c r="H84" s="357"/>
      <c r="I84" s="340"/>
      <c r="J84" s="361"/>
      <c r="K84" s="358"/>
      <c r="L84" s="359"/>
      <c r="M84" s="359"/>
      <c r="N84" s="360"/>
      <c r="O84" s="322">
        <f>VLOOKUP($G83,男子,8,FALSE)</f>
        <v>0</v>
      </c>
      <c r="P84" s="323"/>
      <c r="Q84" s="323"/>
      <c r="R84" s="323"/>
      <c r="S84" s="324"/>
      <c r="T84" s="323">
        <f>VLOOKUP($G83,男子,9,FALSE)</f>
        <v>0</v>
      </c>
      <c r="U84" s="323"/>
      <c r="V84" s="323"/>
      <c r="W84" s="323"/>
      <c r="X84" s="325"/>
      <c r="Y84" s="346"/>
      <c r="Z84" s="347"/>
      <c r="AA84" s="348"/>
      <c r="AB84" s="741"/>
      <c r="AC84" s="760"/>
      <c r="AD84" s="757"/>
      <c r="AE84" s="743"/>
      <c r="AF84" s="758"/>
      <c r="AG84" s="743"/>
      <c r="AH84" s="743"/>
      <c r="AI84" s="758"/>
      <c r="AJ84" s="743"/>
      <c r="AK84" s="743"/>
      <c r="AL84" s="338"/>
      <c r="AM84" s="339"/>
      <c r="AN84" s="340"/>
      <c r="AO84" s="746"/>
      <c r="AP84" s="747"/>
      <c r="AQ84" s="326">
        <f>AQ82</f>
        <v>0</v>
      </c>
      <c r="AR84" s="327"/>
      <c r="AS84" s="327"/>
      <c r="AT84" s="327"/>
      <c r="AU84" s="327"/>
      <c r="AV84" s="327"/>
      <c r="AW84" s="327"/>
      <c r="AX84" s="327"/>
      <c r="AY84" s="327"/>
      <c r="AZ84" s="327"/>
      <c r="BA84" s="327"/>
      <c r="BB84" s="327"/>
      <c r="BC84" s="327"/>
      <c r="BD84" s="327"/>
      <c r="BE84" s="327"/>
      <c r="BF84" s="327"/>
      <c r="BG84" s="327"/>
      <c r="BH84" s="327"/>
      <c r="BI84" s="327"/>
      <c r="BJ84" s="328"/>
      <c r="BK84" s="741"/>
      <c r="BL84" s="331"/>
      <c r="BM84" s="331"/>
      <c r="BN84" s="331"/>
      <c r="BO84" s="755"/>
      <c r="BP84" s="331"/>
      <c r="BQ84" s="331"/>
      <c r="BR84" s="331"/>
      <c r="BS84" s="755"/>
      <c r="BT84" s="331"/>
      <c r="BU84" s="331"/>
      <c r="BV84" s="331"/>
      <c r="BW84" s="317"/>
      <c r="BX84" s="318"/>
      <c r="BY84" s="319"/>
      <c r="BZ84" s="320"/>
      <c r="CA84" s="321"/>
      <c r="CB84" s="1"/>
      <c r="CC84" s="1"/>
      <c r="CD84" s="1"/>
      <c r="CE84" s="1"/>
    </row>
    <row r="85" spans="2:83" s="48" customFormat="1" ht="9.75" customHeight="1">
      <c r="B85" s="854" t="e">
        <f>'男子入力欄'!E47</f>
        <v>#N/A</v>
      </c>
      <c r="C85" s="855"/>
      <c r="D85" s="748">
        <v>3</v>
      </c>
      <c r="E85" s="749"/>
      <c r="F85" s="750" t="s">
        <v>110</v>
      </c>
      <c r="G85" s="296">
        <v>30</v>
      </c>
      <c r="H85" s="296"/>
      <c r="I85" s="250"/>
      <c r="J85" s="483">
        <f>VLOOKUP(G85,男子,2,FALSE)</f>
        <v>0</v>
      </c>
      <c r="K85" s="751" t="str">
        <f>VLOOKUP($G85,男子,3,FALSE)</f>
        <v>選手</v>
      </c>
      <c r="L85" s="752"/>
      <c r="M85" s="752"/>
      <c r="N85" s="753"/>
      <c r="O85" s="306">
        <f>VLOOKUP($G85,男子,15,FALSE)</f>
      </c>
      <c r="P85" s="307"/>
      <c r="Q85" s="307"/>
      <c r="R85" s="307"/>
      <c r="S85" s="308"/>
      <c r="T85" s="307">
        <f>VLOOKUP($G85,男子,16,FALSE)</f>
      </c>
      <c r="U85" s="307"/>
      <c r="V85" s="307"/>
      <c r="W85" s="307"/>
      <c r="X85" s="307"/>
      <c r="Y85" s="733" t="str">
        <f>VLOOKUP($G85,男子,4,FALSE)</f>
        <v>男</v>
      </c>
      <c r="Z85" s="734"/>
      <c r="AA85" s="735"/>
      <c r="AB85" s="724" t="str">
        <f>VLOOKUP($G85,男子,5,FALSE)</f>
        <v>平成</v>
      </c>
      <c r="AC85" s="736"/>
      <c r="AD85" s="350">
        <f>VLOOKUP($G85,男子,11,FALSE)</f>
        <v>0</v>
      </c>
      <c r="AE85" s="727"/>
      <c r="AF85" s="726" t="s">
        <v>51</v>
      </c>
      <c r="AG85" s="726">
        <f>VLOOKUP($G85,男子,12,FALSE)</f>
        <v>0</v>
      </c>
      <c r="AH85" s="727"/>
      <c r="AI85" s="719" t="s">
        <v>50</v>
      </c>
      <c r="AJ85" s="726">
        <f>VLOOKUP($G85,男子,13,FALSE)</f>
        <v>0</v>
      </c>
      <c r="AK85" s="727"/>
      <c r="AL85" s="337" t="s">
        <v>44</v>
      </c>
      <c r="AM85" s="461">
        <f>VLOOKUP($G85,男子,10,FALSE)</f>
        <v>0</v>
      </c>
      <c r="AN85" s="462"/>
      <c r="AO85" s="729" t="s">
        <v>376</v>
      </c>
      <c r="AP85" s="730"/>
      <c r="AQ85" s="58" t="s">
        <v>75</v>
      </c>
      <c r="AR85" s="723">
        <f>AR83</f>
        <v>0</v>
      </c>
      <c r="AS85" s="723"/>
      <c r="AT85" s="723"/>
      <c r="AU85" s="59" t="s">
        <v>76</v>
      </c>
      <c r="AV85" s="721">
        <f>AV83</f>
        <v>0</v>
      </c>
      <c r="AW85" s="721"/>
      <c r="AX85" s="721"/>
      <c r="AY85" s="60"/>
      <c r="AZ85" s="60"/>
      <c r="BA85" s="60"/>
      <c r="BB85" s="60"/>
      <c r="BC85" s="60"/>
      <c r="BD85" s="60"/>
      <c r="BE85" s="60"/>
      <c r="BF85" s="60"/>
      <c r="BG85" s="60"/>
      <c r="BH85" s="61"/>
      <c r="BI85" s="62"/>
      <c r="BJ85" s="75"/>
      <c r="BK85" s="724" t="s">
        <v>77</v>
      </c>
      <c r="BL85" s="330">
        <f>BL83:BL83</f>
        <v>0</v>
      </c>
      <c r="BM85" s="330"/>
      <c r="BN85" s="330"/>
      <c r="BO85" s="721" t="s">
        <v>76</v>
      </c>
      <c r="BP85" s="330">
        <f>BP83:BP83</f>
        <v>0</v>
      </c>
      <c r="BQ85" s="330"/>
      <c r="BR85" s="330"/>
      <c r="BS85" s="721" t="s">
        <v>76</v>
      </c>
      <c r="BT85" s="330">
        <f>BT83:BT83</f>
        <v>0</v>
      </c>
      <c r="BU85" s="330"/>
      <c r="BV85" s="330"/>
      <c r="BW85" s="716"/>
      <c r="BX85" s="717"/>
      <c r="BY85" s="718"/>
      <c r="BZ85" s="719"/>
      <c r="CA85" s="720"/>
      <c r="CB85" s="47"/>
      <c r="CC85" s="47"/>
      <c r="CD85" s="47"/>
      <c r="CE85" s="47"/>
    </row>
    <row r="86" spans="2:83" s="49" customFormat="1" ht="21" customHeight="1" thickBot="1">
      <c r="B86" s="844"/>
      <c r="C86" s="845"/>
      <c r="D86" s="241"/>
      <c r="E86" s="293"/>
      <c r="F86" s="295"/>
      <c r="G86" s="297"/>
      <c r="H86" s="297"/>
      <c r="I86" s="248"/>
      <c r="J86" s="305"/>
      <c r="K86" s="301"/>
      <c r="L86" s="302"/>
      <c r="M86" s="302"/>
      <c r="N86" s="303"/>
      <c r="O86" s="280">
        <f>VLOOKUP($G85,男子,8,FALSE)</f>
        <v>0</v>
      </c>
      <c r="P86" s="281"/>
      <c r="Q86" s="281"/>
      <c r="R86" s="281"/>
      <c r="S86" s="282"/>
      <c r="T86" s="281">
        <f>VLOOKUP($G85,男子,9,FALSE)</f>
        <v>0</v>
      </c>
      <c r="U86" s="281"/>
      <c r="V86" s="281"/>
      <c r="W86" s="281"/>
      <c r="X86" s="283"/>
      <c r="Y86" s="312"/>
      <c r="Z86" s="313"/>
      <c r="AA86" s="314"/>
      <c r="AB86" s="725"/>
      <c r="AC86" s="737"/>
      <c r="AD86" s="738"/>
      <c r="AE86" s="728"/>
      <c r="AF86" s="739"/>
      <c r="AG86" s="728"/>
      <c r="AH86" s="728"/>
      <c r="AI86" s="739"/>
      <c r="AJ86" s="728"/>
      <c r="AK86" s="728"/>
      <c r="AL86" s="252"/>
      <c r="AM86" s="249"/>
      <c r="AN86" s="248"/>
      <c r="AO86" s="731"/>
      <c r="AP86" s="732"/>
      <c r="AQ86" s="290">
        <f>AQ84</f>
        <v>0</v>
      </c>
      <c r="AR86" s="291"/>
      <c r="AS86" s="291"/>
      <c r="AT86" s="291"/>
      <c r="AU86" s="291"/>
      <c r="AV86" s="291"/>
      <c r="AW86" s="291"/>
      <c r="AX86" s="291"/>
      <c r="AY86" s="291"/>
      <c r="AZ86" s="291"/>
      <c r="BA86" s="291"/>
      <c r="BB86" s="291"/>
      <c r="BC86" s="291"/>
      <c r="BD86" s="291"/>
      <c r="BE86" s="291"/>
      <c r="BF86" s="291"/>
      <c r="BG86" s="291"/>
      <c r="BH86" s="291"/>
      <c r="BI86" s="291"/>
      <c r="BJ86" s="292"/>
      <c r="BK86" s="725"/>
      <c r="BL86" s="285"/>
      <c r="BM86" s="285"/>
      <c r="BN86" s="285"/>
      <c r="BO86" s="722"/>
      <c r="BP86" s="285"/>
      <c r="BQ86" s="285"/>
      <c r="BR86" s="285"/>
      <c r="BS86" s="722"/>
      <c r="BT86" s="285"/>
      <c r="BU86" s="285"/>
      <c r="BV86" s="285"/>
      <c r="BW86" s="272"/>
      <c r="BX86" s="273"/>
      <c r="BY86" s="277"/>
      <c r="BZ86" s="278"/>
      <c r="CA86" s="279"/>
      <c r="CB86" s="1"/>
      <c r="CC86" s="1"/>
      <c r="CD86" s="1"/>
      <c r="CE86" s="1"/>
    </row>
    <row r="87" spans="2:83" s="48" customFormat="1" ht="9.75" customHeight="1">
      <c r="B87" s="846" t="e">
        <f>'男子入力欄'!E48</f>
        <v>#N/A</v>
      </c>
      <c r="C87" s="847"/>
      <c r="D87" s="418">
        <v>3</v>
      </c>
      <c r="E87" s="419"/>
      <c r="F87" s="420" t="s">
        <v>111</v>
      </c>
      <c r="G87" s="296">
        <v>31</v>
      </c>
      <c r="H87" s="296"/>
      <c r="I87" s="250"/>
      <c r="J87" s="427">
        <f>VLOOKUP(G87,男子,2,FALSE)</f>
        <v>0</v>
      </c>
      <c r="K87" s="767" t="str">
        <f>VLOOKUP($G87,男子,3,FALSE)</f>
        <v>選手</v>
      </c>
      <c r="L87" s="768"/>
      <c r="M87" s="768"/>
      <c r="N87" s="769"/>
      <c r="O87" s="472">
        <f>VLOOKUP($G87,男子,15,FALSE)</f>
      </c>
      <c r="P87" s="473"/>
      <c r="Q87" s="473"/>
      <c r="R87" s="473"/>
      <c r="S87" s="474"/>
      <c r="T87" s="473">
        <f>VLOOKUP($G87,男子,16,FALSE)</f>
      </c>
      <c r="U87" s="473"/>
      <c r="V87" s="473"/>
      <c r="W87" s="473"/>
      <c r="X87" s="473"/>
      <c r="Y87" s="475" t="str">
        <f>VLOOKUP($G87,男子,4,FALSE)</f>
        <v>男</v>
      </c>
      <c r="Z87" s="476"/>
      <c r="AA87" s="477"/>
      <c r="AB87" s="762" t="str">
        <f>VLOOKUP($G87,男子,5,FALSE)</f>
        <v>平成</v>
      </c>
      <c r="AC87" s="770"/>
      <c r="AD87" s="480">
        <f>VLOOKUP($G87,男子,11,FALSE)</f>
        <v>0</v>
      </c>
      <c r="AE87" s="766"/>
      <c r="AF87" s="465" t="s">
        <v>51</v>
      </c>
      <c r="AG87" s="465">
        <f>VLOOKUP($G87,男子,12,FALSE)</f>
        <v>0</v>
      </c>
      <c r="AH87" s="766"/>
      <c r="AI87" s="407" t="s">
        <v>50</v>
      </c>
      <c r="AJ87" s="465">
        <f>VLOOKUP($G87,男子,13,FALSE)</f>
        <v>0</v>
      </c>
      <c r="AK87" s="766"/>
      <c r="AL87" s="467" t="s">
        <v>44</v>
      </c>
      <c r="AM87" s="468">
        <f>VLOOKUP($G87,男子,10,FALSE)</f>
        <v>0</v>
      </c>
      <c r="AN87" s="469"/>
      <c r="AO87" s="763" t="s">
        <v>376</v>
      </c>
      <c r="AP87" s="764"/>
      <c r="AQ87" s="70" t="s">
        <v>75</v>
      </c>
      <c r="AR87" s="765">
        <f>AR85</f>
        <v>0</v>
      </c>
      <c r="AS87" s="765"/>
      <c r="AT87" s="765"/>
      <c r="AU87" s="69" t="s">
        <v>76</v>
      </c>
      <c r="AV87" s="761">
        <f>AV85</f>
        <v>0</v>
      </c>
      <c r="AW87" s="761"/>
      <c r="AX87" s="761"/>
      <c r="AY87" s="71"/>
      <c r="AZ87" s="71"/>
      <c r="BA87" s="71"/>
      <c r="BB87" s="71"/>
      <c r="BC87" s="71"/>
      <c r="BD87" s="71"/>
      <c r="BE87" s="71"/>
      <c r="BF87" s="71"/>
      <c r="BG87" s="71"/>
      <c r="BH87" s="72"/>
      <c r="BI87" s="73"/>
      <c r="BJ87" s="74"/>
      <c r="BK87" s="762" t="s">
        <v>77</v>
      </c>
      <c r="BL87" s="497">
        <f>BL85:BL85</f>
        <v>0</v>
      </c>
      <c r="BM87" s="497"/>
      <c r="BN87" s="497"/>
      <c r="BO87" s="761" t="s">
        <v>76</v>
      </c>
      <c r="BP87" s="497">
        <f>BP85:BP85</f>
        <v>0</v>
      </c>
      <c r="BQ87" s="497"/>
      <c r="BR87" s="497"/>
      <c r="BS87" s="761" t="s">
        <v>76</v>
      </c>
      <c r="BT87" s="497">
        <f>BT85:BT85</f>
        <v>0</v>
      </c>
      <c r="BU87" s="497"/>
      <c r="BV87" s="497"/>
      <c r="BW87" s="392"/>
      <c r="BX87" s="393"/>
      <c r="BY87" s="406"/>
      <c r="BZ87" s="407"/>
      <c r="CA87" s="408"/>
      <c r="CB87" s="47"/>
      <c r="CC87" s="47"/>
      <c r="CD87" s="47"/>
      <c r="CE87" s="47"/>
    </row>
    <row r="88" spans="2:83" s="49" customFormat="1" ht="21" customHeight="1">
      <c r="B88" s="848"/>
      <c r="C88" s="849"/>
      <c r="D88" s="354"/>
      <c r="E88" s="355"/>
      <c r="F88" s="356"/>
      <c r="G88" s="357"/>
      <c r="H88" s="357"/>
      <c r="I88" s="340"/>
      <c r="J88" s="361"/>
      <c r="K88" s="358"/>
      <c r="L88" s="359"/>
      <c r="M88" s="359"/>
      <c r="N88" s="360"/>
      <c r="O88" s="322">
        <f>VLOOKUP($G87,男子,8,FALSE)</f>
        <v>0</v>
      </c>
      <c r="P88" s="323"/>
      <c r="Q88" s="323"/>
      <c r="R88" s="323"/>
      <c r="S88" s="324"/>
      <c r="T88" s="323">
        <f>VLOOKUP($G87,男子,9,FALSE)</f>
        <v>0</v>
      </c>
      <c r="U88" s="323"/>
      <c r="V88" s="323"/>
      <c r="W88" s="323"/>
      <c r="X88" s="325"/>
      <c r="Y88" s="346"/>
      <c r="Z88" s="347"/>
      <c r="AA88" s="348"/>
      <c r="AB88" s="741"/>
      <c r="AC88" s="760"/>
      <c r="AD88" s="757"/>
      <c r="AE88" s="743"/>
      <c r="AF88" s="758"/>
      <c r="AG88" s="743"/>
      <c r="AH88" s="743"/>
      <c r="AI88" s="758"/>
      <c r="AJ88" s="743"/>
      <c r="AK88" s="743"/>
      <c r="AL88" s="338"/>
      <c r="AM88" s="339"/>
      <c r="AN88" s="340"/>
      <c r="AO88" s="746"/>
      <c r="AP88" s="747"/>
      <c r="AQ88" s="326">
        <f>AQ86</f>
        <v>0</v>
      </c>
      <c r="AR88" s="327"/>
      <c r="AS88" s="327"/>
      <c r="AT88" s="327"/>
      <c r="AU88" s="327"/>
      <c r="AV88" s="327"/>
      <c r="AW88" s="327"/>
      <c r="AX88" s="327"/>
      <c r="AY88" s="327"/>
      <c r="AZ88" s="327"/>
      <c r="BA88" s="327"/>
      <c r="BB88" s="327"/>
      <c r="BC88" s="327"/>
      <c r="BD88" s="327"/>
      <c r="BE88" s="327"/>
      <c r="BF88" s="327"/>
      <c r="BG88" s="327"/>
      <c r="BH88" s="327"/>
      <c r="BI88" s="327"/>
      <c r="BJ88" s="328"/>
      <c r="BK88" s="741"/>
      <c r="BL88" s="331"/>
      <c r="BM88" s="331"/>
      <c r="BN88" s="331"/>
      <c r="BO88" s="755"/>
      <c r="BP88" s="331"/>
      <c r="BQ88" s="331"/>
      <c r="BR88" s="331"/>
      <c r="BS88" s="755"/>
      <c r="BT88" s="331"/>
      <c r="BU88" s="331"/>
      <c r="BV88" s="331"/>
      <c r="BW88" s="317"/>
      <c r="BX88" s="318"/>
      <c r="BY88" s="319"/>
      <c r="BZ88" s="320"/>
      <c r="CA88" s="321"/>
      <c r="CB88" s="1"/>
      <c r="CC88" s="1"/>
      <c r="CD88" s="1"/>
      <c r="CE88" s="1"/>
    </row>
    <row r="89" spans="2:83" s="48" customFormat="1" ht="9.75" customHeight="1">
      <c r="B89" s="842" t="e">
        <f>'男子入力欄'!E49</f>
        <v>#N/A</v>
      </c>
      <c r="C89" s="843"/>
      <c r="D89" s="242">
        <v>3</v>
      </c>
      <c r="E89" s="243"/>
      <c r="F89" s="294" t="s">
        <v>112</v>
      </c>
      <c r="G89" s="296">
        <v>32</v>
      </c>
      <c r="H89" s="296"/>
      <c r="I89" s="250"/>
      <c r="J89" s="304">
        <f>VLOOKUP(G89,男子,2,FALSE)</f>
        <v>0</v>
      </c>
      <c r="K89" s="298" t="str">
        <f>VLOOKUP($G89,男子,3,FALSE)</f>
        <v>選手</v>
      </c>
      <c r="L89" s="299"/>
      <c r="M89" s="299"/>
      <c r="N89" s="300"/>
      <c r="O89" s="306">
        <f>VLOOKUP($G89,男子,15,FALSE)</f>
      </c>
      <c r="P89" s="307"/>
      <c r="Q89" s="307"/>
      <c r="R89" s="307"/>
      <c r="S89" s="308"/>
      <c r="T89" s="307">
        <f>VLOOKUP($G89,男子,16,FALSE)</f>
      </c>
      <c r="U89" s="307"/>
      <c r="V89" s="307"/>
      <c r="W89" s="307"/>
      <c r="X89" s="307"/>
      <c r="Y89" s="309" t="str">
        <f>VLOOKUP($G89,男子,4,FALSE)</f>
        <v>男</v>
      </c>
      <c r="Z89" s="310"/>
      <c r="AA89" s="311"/>
      <c r="AB89" s="740" t="str">
        <f>VLOOKUP($G89,男子,5,FALSE)</f>
        <v>平成</v>
      </c>
      <c r="AC89" s="759"/>
      <c r="AD89" s="259">
        <f>VLOOKUP($G89,男子,11,FALSE)</f>
        <v>0</v>
      </c>
      <c r="AE89" s="742"/>
      <c r="AF89" s="256" t="s">
        <v>51</v>
      </c>
      <c r="AG89" s="256">
        <f>VLOOKUP($G89,男子,12,FALSE)</f>
        <v>0</v>
      </c>
      <c r="AH89" s="742"/>
      <c r="AI89" s="275" t="s">
        <v>50</v>
      </c>
      <c r="AJ89" s="256">
        <f>VLOOKUP($G89,男子,13,FALSE)</f>
        <v>0</v>
      </c>
      <c r="AK89" s="742"/>
      <c r="AL89" s="253" t="s">
        <v>44</v>
      </c>
      <c r="AM89" s="251">
        <f>VLOOKUP($G89,男子,10,FALSE)</f>
        <v>0</v>
      </c>
      <c r="AN89" s="250"/>
      <c r="AO89" s="744" t="s">
        <v>376</v>
      </c>
      <c r="AP89" s="745"/>
      <c r="AQ89" s="64" t="s">
        <v>75</v>
      </c>
      <c r="AR89" s="756">
        <f>AR87</f>
        <v>0</v>
      </c>
      <c r="AS89" s="756"/>
      <c r="AT89" s="756"/>
      <c r="AU89" s="63" t="s">
        <v>76</v>
      </c>
      <c r="AV89" s="754">
        <f>AV87</f>
        <v>0</v>
      </c>
      <c r="AW89" s="754"/>
      <c r="AX89" s="754"/>
      <c r="AY89" s="65"/>
      <c r="AZ89" s="65"/>
      <c r="BA89" s="65"/>
      <c r="BB89" s="65"/>
      <c r="BC89" s="65"/>
      <c r="BD89" s="65"/>
      <c r="BE89" s="65"/>
      <c r="BF89" s="65"/>
      <c r="BG89" s="65"/>
      <c r="BH89" s="66"/>
      <c r="BI89" s="67"/>
      <c r="BJ89" s="68"/>
      <c r="BK89" s="740" t="s">
        <v>77</v>
      </c>
      <c r="BL89" s="284">
        <f>BL87:BL87</f>
        <v>0</v>
      </c>
      <c r="BM89" s="284"/>
      <c r="BN89" s="284"/>
      <c r="BO89" s="754" t="s">
        <v>76</v>
      </c>
      <c r="BP89" s="284">
        <f>BP87:BP87</f>
        <v>0</v>
      </c>
      <c r="BQ89" s="284"/>
      <c r="BR89" s="284"/>
      <c r="BS89" s="754" t="s">
        <v>76</v>
      </c>
      <c r="BT89" s="284">
        <f>BT87:BT87</f>
        <v>0</v>
      </c>
      <c r="BU89" s="284"/>
      <c r="BV89" s="284"/>
      <c r="BW89" s="270"/>
      <c r="BX89" s="271"/>
      <c r="BY89" s="274"/>
      <c r="BZ89" s="275"/>
      <c r="CA89" s="276"/>
      <c r="CB89" s="47"/>
      <c r="CC89" s="47"/>
      <c r="CD89" s="47"/>
      <c r="CE89" s="47"/>
    </row>
    <row r="90" spans="2:83" s="49" customFormat="1" ht="21" customHeight="1">
      <c r="B90" s="848"/>
      <c r="C90" s="849"/>
      <c r="D90" s="354"/>
      <c r="E90" s="355"/>
      <c r="F90" s="356"/>
      <c r="G90" s="357"/>
      <c r="H90" s="357"/>
      <c r="I90" s="340"/>
      <c r="J90" s="361"/>
      <c r="K90" s="358"/>
      <c r="L90" s="359"/>
      <c r="M90" s="359"/>
      <c r="N90" s="360"/>
      <c r="O90" s="322">
        <f>VLOOKUP($G89,男子,8,FALSE)</f>
        <v>0</v>
      </c>
      <c r="P90" s="323"/>
      <c r="Q90" s="323"/>
      <c r="R90" s="323"/>
      <c r="S90" s="324"/>
      <c r="T90" s="323">
        <f>VLOOKUP($G89,男子,9,FALSE)</f>
        <v>0</v>
      </c>
      <c r="U90" s="323"/>
      <c r="V90" s="323"/>
      <c r="W90" s="323"/>
      <c r="X90" s="325"/>
      <c r="Y90" s="346"/>
      <c r="Z90" s="347"/>
      <c r="AA90" s="348"/>
      <c r="AB90" s="741"/>
      <c r="AC90" s="760"/>
      <c r="AD90" s="757"/>
      <c r="AE90" s="743"/>
      <c r="AF90" s="758"/>
      <c r="AG90" s="743"/>
      <c r="AH90" s="743"/>
      <c r="AI90" s="758"/>
      <c r="AJ90" s="743"/>
      <c r="AK90" s="743"/>
      <c r="AL90" s="338"/>
      <c r="AM90" s="339"/>
      <c r="AN90" s="340"/>
      <c r="AO90" s="746"/>
      <c r="AP90" s="747"/>
      <c r="AQ90" s="326">
        <f>AQ88</f>
        <v>0</v>
      </c>
      <c r="AR90" s="327"/>
      <c r="AS90" s="327"/>
      <c r="AT90" s="327"/>
      <c r="AU90" s="327"/>
      <c r="AV90" s="327"/>
      <c r="AW90" s="327"/>
      <c r="AX90" s="327"/>
      <c r="AY90" s="327"/>
      <c r="AZ90" s="327"/>
      <c r="BA90" s="327"/>
      <c r="BB90" s="327"/>
      <c r="BC90" s="327"/>
      <c r="BD90" s="327"/>
      <c r="BE90" s="327"/>
      <c r="BF90" s="327"/>
      <c r="BG90" s="327"/>
      <c r="BH90" s="327"/>
      <c r="BI90" s="327"/>
      <c r="BJ90" s="328"/>
      <c r="BK90" s="741"/>
      <c r="BL90" s="331"/>
      <c r="BM90" s="331"/>
      <c r="BN90" s="331"/>
      <c r="BO90" s="755"/>
      <c r="BP90" s="331"/>
      <c r="BQ90" s="331"/>
      <c r="BR90" s="331"/>
      <c r="BS90" s="755"/>
      <c r="BT90" s="331"/>
      <c r="BU90" s="331"/>
      <c r="BV90" s="331"/>
      <c r="BW90" s="317"/>
      <c r="BX90" s="318"/>
      <c r="BY90" s="319"/>
      <c r="BZ90" s="320"/>
      <c r="CA90" s="321"/>
      <c r="CB90" s="1"/>
      <c r="CC90" s="1"/>
      <c r="CD90" s="1"/>
      <c r="CE90" s="1"/>
    </row>
    <row r="91" spans="2:83" s="48" customFormat="1" ht="9.75" customHeight="1">
      <c r="B91" s="842" t="e">
        <f>'男子入力欄'!E50</f>
        <v>#N/A</v>
      </c>
      <c r="C91" s="843"/>
      <c r="D91" s="242">
        <v>3</v>
      </c>
      <c r="E91" s="243"/>
      <c r="F91" s="294" t="s">
        <v>113</v>
      </c>
      <c r="G91" s="296">
        <v>33</v>
      </c>
      <c r="H91" s="296"/>
      <c r="I91" s="250"/>
      <c r="J91" s="304">
        <f>VLOOKUP(G91,男子,2,FALSE)</f>
        <v>0</v>
      </c>
      <c r="K91" s="298" t="str">
        <f>VLOOKUP($G91,男子,3,FALSE)</f>
        <v>選手</v>
      </c>
      <c r="L91" s="299"/>
      <c r="M91" s="299"/>
      <c r="N91" s="300"/>
      <c r="O91" s="306">
        <f>VLOOKUP($G91,男子,15,FALSE)</f>
      </c>
      <c r="P91" s="307"/>
      <c r="Q91" s="307"/>
      <c r="R91" s="307"/>
      <c r="S91" s="308"/>
      <c r="T91" s="307">
        <f>VLOOKUP($G91,男子,16,FALSE)</f>
      </c>
      <c r="U91" s="307"/>
      <c r="V91" s="307"/>
      <c r="W91" s="307"/>
      <c r="X91" s="307"/>
      <c r="Y91" s="309" t="str">
        <f>VLOOKUP($G91,男子,4,FALSE)</f>
        <v>男</v>
      </c>
      <c r="Z91" s="310"/>
      <c r="AA91" s="311"/>
      <c r="AB91" s="740" t="str">
        <f>VLOOKUP($G91,男子,5,FALSE)</f>
        <v>平成</v>
      </c>
      <c r="AC91" s="759"/>
      <c r="AD91" s="259">
        <f>VLOOKUP($G91,男子,11,FALSE)</f>
        <v>0</v>
      </c>
      <c r="AE91" s="742"/>
      <c r="AF91" s="256" t="s">
        <v>51</v>
      </c>
      <c r="AG91" s="256">
        <f>VLOOKUP($G91,男子,12,FALSE)</f>
        <v>0</v>
      </c>
      <c r="AH91" s="742"/>
      <c r="AI91" s="275" t="s">
        <v>50</v>
      </c>
      <c r="AJ91" s="256">
        <f>VLOOKUP($G91,男子,13,FALSE)</f>
        <v>0</v>
      </c>
      <c r="AK91" s="742"/>
      <c r="AL91" s="253" t="s">
        <v>44</v>
      </c>
      <c r="AM91" s="251">
        <f>VLOOKUP($G91,男子,10,FALSE)</f>
        <v>0</v>
      </c>
      <c r="AN91" s="250"/>
      <c r="AO91" s="744" t="s">
        <v>376</v>
      </c>
      <c r="AP91" s="745"/>
      <c r="AQ91" s="64" t="s">
        <v>75</v>
      </c>
      <c r="AR91" s="756">
        <f>AR89</f>
        <v>0</v>
      </c>
      <c r="AS91" s="756"/>
      <c r="AT91" s="756"/>
      <c r="AU91" s="63" t="s">
        <v>76</v>
      </c>
      <c r="AV91" s="754">
        <f>AV89</f>
        <v>0</v>
      </c>
      <c r="AW91" s="754"/>
      <c r="AX91" s="754"/>
      <c r="AY91" s="65"/>
      <c r="AZ91" s="65"/>
      <c r="BA91" s="65"/>
      <c r="BB91" s="65"/>
      <c r="BC91" s="65"/>
      <c r="BD91" s="65"/>
      <c r="BE91" s="65"/>
      <c r="BF91" s="65"/>
      <c r="BG91" s="65"/>
      <c r="BH91" s="66"/>
      <c r="BI91" s="67"/>
      <c r="BJ91" s="68"/>
      <c r="BK91" s="740" t="s">
        <v>77</v>
      </c>
      <c r="BL91" s="284">
        <f>BL89:BL89</f>
        <v>0</v>
      </c>
      <c r="BM91" s="284"/>
      <c r="BN91" s="284"/>
      <c r="BO91" s="754" t="s">
        <v>76</v>
      </c>
      <c r="BP91" s="284">
        <f>BP89:BP89</f>
        <v>0</v>
      </c>
      <c r="BQ91" s="284"/>
      <c r="BR91" s="284"/>
      <c r="BS91" s="754" t="s">
        <v>76</v>
      </c>
      <c r="BT91" s="284">
        <f>BT89:BT89</f>
        <v>0</v>
      </c>
      <c r="BU91" s="284"/>
      <c r="BV91" s="284"/>
      <c r="BW91" s="270"/>
      <c r="BX91" s="271"/>
      <c r="BY91" s="274"/>
      <c r="BZ91" s="275"/>
      <c r="CA91" s="276"/>
      <c r="CB91" s="47"/>
      <c r="CC91" s="47"/>
      <c r="CD91" s="47"/>
      <c r="CE91" s="47"/>
    </row>
    <row r="92" spans="2:83" s="49" customFormat="1" ht="21" customHeight="1">
      <c r="B92" s="848"/>
      <c r="C92" s="849"/>
      <c r="D92" s="354"/>
      <c r="E92" s="355"/>
      <c r="F92" s="356"/>
      <c r="G92" s="357"/>
      <c r="H92" s="357"/>
      <c r="I92" s="340"/>
      <c r="J92" s="361"/>
      <c r="K92" s="358"/>
      <c r="L92" s="359"/>
      <c r="M92" s="359"/>
      <c r="N92" s="360"/>
      <c r="O92" s="322">
        <f>VLOOKUP($G91,男子,8,FALSE)</f>
        <v>0</v>
      </c>
      <c r="P92" s="323"/>
      <c r="Q92" s="323"/>
      <c r="R92" s="323"/>
      <c r="S92" s="324"/>
      <c r="T92" s="323">
        <f>VLOOKUP($G91,男子,9,FALSE)</f>
        <v>0</v>
      </c>
      <c r="U92" s="323"/>
      <c r="V92" s="323"/>
      <c r="W92" s="323"/>
      <c r="X92" s="325"/>
      <c r="Y92" s="346"/>
      <c r="Z92" s="347"/>
      <c r="AA92" s="348"/>
      <c r="AB92" s="741"/>
      <c r="AC92" s="760"/>
      <c r="AD92" s="757"/>
      <c r="AE92" s="743"/>
      <c r="AF92" s="758"/>
      <c r="AG92" s="743"/>
      <c r="AH92" s="743"/>
      <c r="AI92" s="758"/>
      <c r="AJ92" s="743"/>
      <c r="AK92" s="743"/>
      <c r="AL92" s="338"/>
      <c r="AM92" s="339"/>
      <c r="AN92" s="340"/>
      <c r="AO92" s="746"/>
      <c r="AP92" s="747"/>
      <c r="AQ92" s="326">
        <f>AQ90</f>
        <v>0</v>
      </c>
      <c r="AR92" s="327"/>
      <c r="AS92" s="327"/>
      <c r="AT92" s="327"/>
      <c r="AU92" s="327"/>
      <c r="AV92" s="327"/>
      <c r="AW92" s="327"/>
      <c r="AX92" s="327"/>
      <c r="AY92" s="327"/>
      <c r="AZ92" s="327"/>
      <c r="BA92" s="327"/>
      <c r="BB92" s="327"/>
      <c r="BC92" s="327"/>
      <c r="BD92" s="327"/>
      <c r="BE92" s="327"/>
      <c r="BF92" s="327"/>
      <c r="BG92" s="327"/>
      <c r="BH92" s="327"/>
      <c r="BI92" s="327"/>
      <c r="BJ92" s="328"/>
      <c r="BK92" s="741"/>
      <c r="BL92" s="331"/>
      <c r="BM92" s="331"/>
      <c r="BN92" s="331"/>
      <c r="BO92" s="755"/>
      <c r="BP92" s="331"/>
      <c r="BQ92" s="331"/>
      <c r="BR92" s="331"/>
      <c r="BS92" s="755"/>
      <c r="BT92" s="331"/>
      <c r="BU92" s="331"/>
      <c r="BV92" s="331"/>
      <c r="BW92" s="317"/>
      <c r="BX92" s="318"/>
      <c r="BY92" s="319"/>
      <c r="BZ92" s="320"/>
      <c r="CA92" s="321"/>
      <c r="CB92" s="1"/>
      <c r="CC92" s="1"/>
      <c r="CD92" s="1"/>
      <c r="CE92" s="1"/>
    </row>
    <row r="93" spans="2:83" s="48" customFormat="1" ht="9.75" customHeight="1">
      <c r="B93" s="842" t="e">
        <f>'男子入力欄'!E51</f>
        <v>#N/A</v>
      </c>
      <c r="C93" s="843"/>
      <c r="D93" s="242">
        <v>3</v>
      </c>
      <c r="E93" s="243"/>
      <c r="F93" s="294" t="s">
        <v>114</v>
      </c>
      <c r="G93" s="296">
        <v>34</v>
      </c>
      <c r="H93" s="296"/>
      <c r="I93" s="250"/>
      <c r="J93" s="304">
        <f>VLOOKUP(G93,男子,2,FALSE)</f>
        <v>0</v>
      </c>
      <c r="K93" s="298" t="str">
        <f>VLOOKUP($G93,男子,3,FALSE)</f>
        <v>選手</v>
      </c>
      <c r="L93" s="299"/>
      <c r="M93" s="299"/>
      <c r="N93" s="300"/>
      <c r="O93" s="343">
        <f>VLOOKUP($G93,男子,15,FALSE)</f>
      </c>
      <c r="P93" s="344"/>
      <c r="Q93" s="344"/>
      <c r="R93" s="344"/>
      <c r="S93" s="345"/>
      <c r="T93" s="344">
        <f>VLOOKUP($G93,男子,16,FALSE)</f>
      </c>
      <c r="U93" s="344"/>
      <c r="V93" s="344"/>
      <c r="W93" s="344"/>
      <c r="X93" s="344"/>
      <c r="Y93" s="309" t="str">
        <f>VLOOKUP($G93,男子,4,FALSE)</f>
        <v>男</v>
      </c>
      <c r="Z93" s="310"/>
      <c r="AA93" s="311"/>
      <c r="AB93" s="740" t="str">
        <f>VLOOKUP($G93,男子,5,FALSE)</f>
        <v>平成</v>
      </c>
      <c r="AC93" s="759"/>
      <c r="AD93" s="259">
        <f>VLOOKUP($G93,男子,11,FALSE)</f>
        <v>0</v>
      </c>
      <c r="AE93" s="742"/>
      <c r="AF93" s="256" t="s">
        <v>51</v>
      </c>
      <c r="AG93" s="256">
        <f>VLOOKUP($G93,男子,12,FALSE)</f>
        <v>0</v>
      </c>
      <c r="AH93" s="742"/>
      <c r="AI93" s="275" t="s">
        <v>50</v>
      </c>
      <c r="AJ93" s="256">
        <f>VLOOKUP($G93,男子,13,FALSE)</f>
        <v>0</v>
      </c>
      <c r="AK93" s="742"/>
      <c r="AL93" s="253" t="s">
        <v>44</v>
      </c>
      <c r="AM93" s="251">
        <f>VLOOKUP($G93,男子,10,FALSE)</f>
        <v>0</v>
      </c>
      <c r="AN93" s="250"/>
      <c r="AO93" s="744" t="s">
        <v>376</v>
      </c>
      <c r="AP93" s="745"/>
      <c r="AQ93" s="64" t="s">
        <v>75</v>
      </c>
      <c r="AR93" s="756">
        <f>AR91</f>
        <v>0</v>
      </c>
      <c r="AS93" s="756"/>
      <c r="AT93" s="756"/>
      <c r="AU93" s="63" t="s">
        <v>76</v>
      </c>
      <c r="AV93" s="754">
        <f>AV91</f>
        <v>0</v>
      </c>
      <c r="AW93" s="754"/>
      <c r="AX93" s="754"/>
      <c r="AY93" s="65"/>
      <c r="AZ93" s="65"/>
      <c r="BA93" s="65"/>
      <c r="BB93" s="65"/>
      <c r="BC93" s="65"/>
      <c r="BD93" s="65"/>
      <c r="BE93" s="65"/>
      <c r="BF93" s="65"/>
      <c r="BG93" s="65"/>
      <c r="BH93" s="66"/>
      <c r="BI93" s="67"/>
      <c r="BJ93" s="68"/>
      <c r="BK93" s="740" t="s">
        <v>77</v>
      </c>
      <c r="BL93" s="284">
        <f>BL91:BL91</f>
        <v>0</v>
      </c>
      <c r="BM93" s="284"/>
      <c r="BN93" s="284"/>
      <c r="BO93" s="754" t="s">
        <v>76</v>
      </c>
      <c r="BP93" s="284">
        <f>BP91:BP91</f>
        <v>0</v>
      </c>
      <c r="BQ93" s="284"/>
      <c r="BR93" s="284"/>
      <c r="BS93" s="754" t="s">
        <v>76</v>
      </c>
      <c r="BT93" s="284">
        <f>BT91:BT91</f>
        <v>0</v>
      </c>
      <c r="BU93" s="284"/>
      <c r="BV93" s="284"/>
      <c r="BW93" s="270"/>
      <c r="BX93" s="271"/>
      <c r="BY93" s="274"/>
      <c r="BZ93" s="275"/>
      <c r="CA93" s="276"/>
      <c r="CB93" s="47"/>
      <c r="CC93" s="47"/>
      <c r="CD93" s="47"/>
      <c r="CE93" s="47"/>
    </row>
    <row r="94" spans="2:83" s="49" customFormat="1" ht="21" customHeight="1">
      <c r="B94" s="848"/>
      <c r="C94" s="849"/>
      <c r="D94" s="354"/>
      <c r="E94" s="355"/>
      <c r="F94" s="356"/>
      <c r="G94" s="357"/>
      <c r="H94" s="357"/>
      <c r="I94" s="340"/>
      <c r="J94" s="361"/>
      <c r="K94" s="358"/>
      <c r="L94" s="359"/>
      <c r="M94" s="359"/>
      <c r="N94" s="360"/>
      <c r="O94" s="322">
        <f>VLOOKUP($G93,男子,8,FALSE)</f>
        <v>0</v>
      </c>
      <c r="P94" s="323"/>
      <c r="Q94" s="323"/>
      <c r="R94" s="323"/>
      <c r="S94" s="324"/>
      <c r="T94" s="323">
        <f>VLOOKUP($G93,男子,9,FALSE)</f>
        <v>0</v>
      </c>
      <c r="U94" s="323"/>
      <c r="V94" s="323"/>
      <c r="W94" s="323"/>
      <c r="X94" s="325"/>
      <c r="Y94" s="346"/>
      <c r="Z94" s="347"/>
      <c r="AA94" s="348"/>
      <c r="AB94" s="741"/>
      <c r="AC94" s="760"/>
      <c r="AD94" s="757"/>
      <c r="AE94" s="743"/>
      <c r="AF94" s="758"/>
      <c r="AG94" s="743"/>
      <c r="AH94" s="743"/>
      <c r="AI94" s="758"/>
      <c r="AJ94" s="743"/>
      <c r="AK94" s="743"/>
      <c r="AL94" s="338"/>
      <c r="AM94" s="339"/>
      <c r="AN94" s="340"/>
      <c r="AO94" s="746"/>
      <c r="AP94" s="747"/>
      <c r="AQ94" s="326">
        <f>AQ92</f>
        <v>0</v>
      </c>
      <c r="AR94" s="327"/>
      <c r="AS94" s="327"/>
      <c r="AT94" s="327"/>
      <c r="AU94" s="327"/>
      <c r="AV94" s="327"/>
      <c r="AW94" s="327"/>
      <c r="AX94" s="327"/>
      <c r="AY94" s="327"/>
      <c r="AZ94" s="327"/>
      <c r="BA94" s="327"/>
      <c r="BB94" s="327"/>
      <c r="BC94" s="327"/>
      <c r="BD94" s="327"/>
      <c r="BE94" s="327"/>
      <c r="BF94" s="327"/>
      <c r="BG94" s="327"/>
      <c r="BH94" s="327"/>
      <c r="BI94" s="327"/>
      <c r="BJ94" s="328"/>
      <c r="BK94" s="741"/>
      <c r="BL94" s="331"/>
      <c r="BM94" s="331"/>
      <c r="BN94" s="331"/>
      <c r="BO94" s="755"/>
      <c r="BP94" s="331"/>
      <c r="BQ94" s="331"/>
      <c r="BR94" s="331"/>
      <c r="BS94" s="755"/>
      <c r="BT94" s="331"/>
      <c r="BU94" s="331"/>
      <c r="BV94" s="331"/>
      <c r="BW94" s="317"/>
      <c r="BX94" s="318"/>
      <c r="BY94" s="319"/>
      <c r="BZ94" s="320"/>
      <c r="CA94" s="321"/>
      <c r="CB94" s="1"/>
      <c r="CC94" s="1"/>
      <c r="CD94" s="1"/>
      <c r="CE94" s="1"/>
    </row>
    <row r="95" spans="2:83" s="48" customFormat="1" ht="9.75" customHeight="1">
      <c r="B95" s="854" t="e">
        <f>'男子入力欄'!E52</f>
        <v>#N/A</v>
      </c>
      <c r="C95" s="855"/>
      <c r="D95" s="748">
        <v>3</v>
      </c>
      <c r="E95" s="749"/>
      <c r="F95" s="750" t="s">
        <v>115</v>
      </c>
      <c r="G95" s="296">
        <v>35</v>
      </c>
      <c r="H95" s="296"/>
      <c r="I95" s="250"/>
      <c r="J95" s="483">
        <f>VLOOKUP(G95,男子,2,FALSE)</f>
        <v>0</v>
      </c>
      <c r="K95" s="751" t="str">
        <f>VLOOKUP($G95,男子,3,FALSE)</f>
        <v>選手</v>
      </c>
      <c r="L95" s="752"/>
      <c r="M95" s="752"/>
      <c r="N95" s="753"/>
      <c r="O95" s="306">
        <f>VLOOKUP($G95,男子,15,FALSE)</f>
      </c>
      <c r="P95" s="307"/>
      <c r="Q95" s="307"/>
      <c r="R95" s="307"/>
      <c r="S95" s="308"/>
      <c r="T95" s="307">
        <f>VLOOKUP($G95,男子,16,FALSE)</f>
      </c>
      <c r="U95" s="307"/>
      <c r="V95" s="307"/>
      <c r="W95" s="307"/>
      <c r="X95" s="307"/>
      <c r="Y95" s="733" t="str">
        <f>VLOOKUP($G95,男子,4,FALSE)</f>
        <v>男</v>
      </c>
      <c r="Z95" s="734"/>
      <c r="AA95" s="735"/>
      <c r="AB95" s="724" t="str">
        <f>VLOOKUP($G95,男子,5,FALSE)</f>
        <v>平成</v>
      </c>
      <c r="AC95" s="736"/>
      <c r="AD95" s="350">
        <f>VLOOKUP($G95,男子,11,FALSE)</f>
        <v>0</v>
      </c>
      <c r="AE95" s="727"/>
      <c r="AF95" s="726" t="s">
        <v>51</v>
      </c>
      <c r="AG95" s="726">
        <f>VLOOKUP($G95,男子,12,FALSE)</f>
        <v>0</v>
      </c>
      <c r="AH95" s="727"/>
      <c r="AI95" s="719" t="s">
        <v>50</v>
      </c>
      <c r="AJ95" s="726">
        <f>VLOOKUP($G95,男子,13,FALSE)</f>
        <v>0</v>
      </c>
      <c r="AK95" s="727"/>
      <c r="AL95" s="337" t="s">
        <v>44</v>
      </c>
      <c r="AM95" s="461">
        <f>VLOOKUP($G95,男子,10,FALSE)</f>
        <v>0</v>
      </c>
      <c r="AN95" s="462"/>
      <c r="AO95" s="729" t="s">
        <v>376</v>
      </c>
      <c r="AP95" s="730"/>
      <c r="AQ95" s="58" t="s">
        <v>75</v>
      </c>
      <c r="AR95" s="723">
        <f>AR93</f>
        <v>0</v>
      </c>
      <c r="AS95" s="723"/>
      <c r="AT95" s="723"/>
      <c r="AU95" s="59" t="s">
        <v>76</v>
      </c>
      <c r="AV95" s="721">
        <f>AV93</f>
        <v>0</v>
      </c>
      <c r="AW95" s="721"/>
      <c r="AX95" s="721"/>
      <c r="AY95" s="60"/>
      <c r="AZ95" s="60"/>
      <c r="BA95" s="60"/>
      <c r="BB95" s="60"/>
      <c r="BC95" s="60"/>
      <c r="BD95" s="60"/>
      <c r="BE95" s="60"/>
      <c r="BF95" s="60"/>
      <c r="BG95" s="60"/>
      <c r="BH95" s="61"/>
      <c r="BI95" s="62"/>
      <c r="BJ95" s="75"/>
      <c r="BK95" s="724" t="s">
        <v>77</v>
      </c>
      <c r="BL95" s="330">
        <f>BL93:BL93</f>
        <v>0</v>
      </c>
      <c r="BM95" s="330"/>
      <c r="BN95" s="330"/>
      <c r="BO95" s="721" t="s">
        <v>76</v>
      </c>
      <c r="BP95" s="330">
        <f>BP93:BP93</f>
        <v>0</v>
      </c>
      <c r="BQ95" s="330"/>
      <c r="BR95" s="330"/>
      <c r="BS95" s="721" t="s">
        <v>76</v>
      </c>
      <c r="BT95" s="330">
        <f>BT93:BT93</f>
        <v>0</v>
      </c>
      <c r="BU95" s="330"/>
      <c r="BV95" s="330"/>
      <c r="BW95" s="716"/>
      <c r="BX95" s="717"/>
      <c r="BY95" s="718"/>
      <c r="BZ95" s="719"/>
      <c r="CA95" s="720"/>
      <c r="CB95" s="47"/>
      <c r="CC95" s="47"/>
      <c r="CD95" s="47"/>
      <c r="CE95" s="47"/>
    </row>
    <row r="96" spans="2:83" s="49" customFormat="1" ht="21" customHeight="1" thickBot="1">
      <c r="B96" s="844"/>
      <c r="C96" s="845"/>
      <c r="D96" s="241"/>
      <c r="E96" s="293"/>
      <c r="F96" s="295"/>
      <c r="G96" s="297"/>
      <c r="H96" s="297"/>
      <c r="I96" s="248"/>
      <c r="J96" s="305"/>
      <c r="K96" s="301"/>
      <c r="L96" s="302"/>
      <c r="M96" s="302"/>
      <c r="N96" s="303"/>
      <c r="O96" s="280">
        <f>VLOOKUP($G95,男子,8,FALSE)</f>
        <v>0</v>
      </c>
      <c r="P96" s="281"/>
      <c r="Q96" s="281"/>
      <c r="R96" s="281"/>
      <c r="S96" s="282"/>
      <c r="T96" s="281">
        <f>VLOOKUP($G95,男子,9,FALSE)</f>
        <v>0</v>
      </c>
      <c r="U96" s="281"/>
      <c r="V96" s="281"/>
      <c r="W96" s="281"/>
      <c r="X96" s="283"/>
      <c r="Y96" s="312"/>
      <c r="Z96" s="313"/>
      <c r="AA96" s="314"/>
      <c r="AB96" s="725"/>
      <c r="AC96" s="737"/>
      <c r="AD96" s="738"/>
      <c r="AE96" s="728"/>
      <c r="AF96" s="739"/>
      <c r="AG96" s="728"/>
      <c r="AH96" s="728"/>
      <c r="AI96" s="739"/>
      <c r="AJ96" s="728"/>
      <c r="AK96" s="728"/>
      <c r="AL96" s="252"/>
      <c r="AM96" s="249"/>
      <c r="AN96" s="248"/>
      <c r="AO96" s="731"/>
      <c r="AP96" s="732"/>
      <c r="AQ96" s="290">
        <f>AQ94</f>
        <v>0</v>
      </c>
      <c r="AR96" s="291"/>
      <c r="AS96" s="291"/>
      <c r="AT96" s="291"/>
      <c r="AU96" s="291"/>
      <c r="AV96" s="291"/>
      <c r="AW96" s="291"/>
      <c r="AX96" s="291"/>
      <c r="AY96" s="291"/>
      <c r="AZ96" s="291"/>
      <c r="BA96" s="291"/>
      <c r="BB96" s="291"/>
      <c r="BC96" s="291"/>
      <c r="BD96" s="291"/>
      <c r="BE96" s="291"/>
      <c r="BF96" s="291"/>
      <c r="BG96" s="291"/>
      <c r="BH96" s="291"/>
      <c r="BI96" s="291"/>
      <c r="BJ96" s="292"/>
      <c r="BK96" s="725"/>
      <c r="BL96" s="285"/>
      <c r="BM96" s="285"/>
      <c r="BN96" s="285"/>
      <c r="BO96" s="722"/>
      <c r="BP96" s="285"/>
      <c r="BQ96" s="285"/>
      <c r="BR96" s="285"/>
      <c r="BS96" s="722"/>
      <c r="BT96" s="285"/>
      <c r="BU96" s="285"/>
      <c r="BV96" s="285"/>
      <c r="BW96" s="272"/>
      <c r="BX96" s="273"/>
      <c r="BY96" s="277"/>
      <c r="BZ96" s="278"/>
      <c r="CA96" s="279"/>
      <c r="CB96" s="1"/>
      <c r="CC96" s="1"/>
      <c r="CD96" s="1"/>
      <c r="CE96" s="1"/>
    </row>
    <row r="97" spans="2:83" s="48" customFormat="1" ht="9.75" customHeight="1">
      <c r="B97" s="846" t="e">
        <f>'男子入力欄'!E53</f>
        <v>#N/A</v>
      </c>
      <c r="C97" s="847"/>
      <c r="D97" s="418">
        <v>3</v>
      </c>
      <c r="E97" s="419"/>
      <c r="F97" s="420" t="s">
        <v>116</v>
      </c>
      <c r="G97" s="296">
        <v>36</v>
      </c>
      <c r="H97" s="296"/>
      <c r="I97" s="250"/>
      <c r="J97" s="427">
        <f>VLOOKUP(G97,男子,2,FALSE)</f>
        <v>0</v>
      </c>
      <c r="K97" s="767" t="str">
        <f>VLOOKUP($G97,男子,3,FALSE)</f>
        <v>選手</v>
      </c>
      <c r="L97" s="768"/>
      <c r="M97" s="768"/>
      <c r="N97" s="769"/>
      <c r="O97" s="472">
        <f>VLOOKUP($G97,男子,15,FALSE)</f>
      </c>
      <c r="P97" s="473"/>
      <c r="Q97" s="473"/>
      <c r="R97" s="473"/>
      <c r="S97" s="474"/>
      <c r="T97" s="473">
        <f>VLOOKUP($G97,男子,16,FALSE)</f>
      </c>
      <c r="U97" s="473"/>
      <c r="V97" s="473"/>
      <c r="W97" s="473"/>
      <c r="X97" s="473"/>
      <c r="Y97" s="475" t="str">
        <f>VLOOKUP($G97,男子,4,FALSE)</f>
        <v>男</v>
      </c>
      <c r="Z97" s="476"/>
      <c r="AA97" s="477"/>
      <c r="AB97" s="762" t="str">
        <f>VLOOKUP($G97,男子,5,FALSE)</f>
        <v>平成</v>
      </c>
      <c r="AC97" s="770"/>
      <c r="AD97" s="480">
        <f>VLOOKUP($G97,男子,11,FALSE)</f>
        <v>0</v>
      </c>
      <c r="AE97" s="766"/>
      <c r="AF97" s="465" t="s">
        <v>51</v>
      </c>
      <c r="AG97" s="465">
        <f>VLOOKUP($G97,男子,12,FALSE)</f>
        <v>0</v>
      </c>
      <c r="AH97" s="766"/>
      <c r="AI97" s="407" t="s">
        <v>50</v>
      </c>
      <c r="AJ97" s="465">
        <f>VLOOKUP($G97,男子,13,FALSE)</f>
        <v>0</v>
      </c>
      <c r="AK97" s="766"/>
      <c r="AL97" s="467" t="s">
        <v>44</v>
      </c>
      <c r="AM97" s="468">
        <f>VLOOKUP($G97,男子,10,FALSE)</f>
        <v>0</v>
      </c>
      <c r="AN97" s="469"/>
      <c r="AO97" s="763" t="s">
        <v>376</v>
      </c>
      <c r="AP97" s="764"/>
      <c r="AQ97" s="70" t="s">
        <v>75</v>
      </c>
      <c r="AR97" s="765">
        <f>AR95</f>
        <v>0</v>
      </c>
      <c r="AS97" s="765"/>
      <c r="AT97" s="765"/>
      <c r="AU97" s="69" t="s">
        <v>76</v>
      </c>
      <c r="AV97" s="761">
        <f>AV95</f>
        <v>0</v>
      </c>
      <c r="AW97" s="761"/>
      <c r="AX97" s="761"/>
      <c r="AY97" s="71"/>
      <c r="AZ97" s="71"/>
      <c r="BA97" s="71"/>
      <c r="BB97" s="71"/>
      <c r="BC97" s="71"/>
      <c r="BD97" s="71"/>
      <c r="BE97" s="71"/>
      <c r="BF97" s="71"/>
      <c r="BG97" s="71"/>
      <c r="BH97" s="72"/>
      <c r="BI97" s="73"/>
      <c r="BJ97" s="74"/>
      <c r="BK97" s="762" t="s">
        <v>77</v>
      </c>
      <c r="BL97" s="497">
        <f>BL95:BL95</f>
        <v>0</v>
      </c>
      <c r="BM97" s="497"/>
      <c r="BN97" s="497"/>
      <c r="BO97" s="761" t="s">
        <v>76</v>
      </c>
      <c r="BP97" s="497">
        <f>BP95:BP95</f>
        <v>0</v>
      </c>
      <c r="BQ97" s="497"/>
      <c r="BR97" s="497"/>
      <c r="BS97" s="761" t="s">
        <v>76</v>
      </c>
      <c r="BT97" s="497">
        <f>BT95:BT95</f>
        <v>0</v>
      </c>
      <c r="BU97" s="497"/>
      <c r="BV97" s="497"/>
      <c r="BW97" s="392"/>
      <c r="BX97" s="393"/>
      <c r="BY97" s="406"/>
      <c r="BZ97" s="407"/>
      <c r="CA97" s="408"/>
      <c r="CB97" s="47"/>
      <c r="CC97" s="47"/>
      <c r="CD97" s="47"/>
      <c r="CE97" s="47"/>
    </row>
    <row r="98" spans="2:83" s="49" customFormat="1" ht="21" customHeight="1">
      <c r="B98" s="848"/>
      <c r="C98" s="849"/>
      <c r="D98" s="354"/>
      <c r="E98" s="355"/>
      <c r="F98" s="356"/>
      <c r="G98" s="357"/>
      <c r="H98" s="357"/>
      <c r="I98" s="340"/>
      <c r="J98" s="361"/>
      <c r="K98" s="358"/>
      <c r="L98" s="359"/>
      <c r="M98" s="359"/>
      <c r="N98" s="360"/>
      <c r="O98" s="322">
        <f>VLOOKUP($G97,男子,8,FALSE)</f>
        <v>0</v>
      </c>
      <c r="P98" s="323"/>
      <c r="Q98" s="323"/>
      <c r="R98" s="323"/>
      <c r="S98" s="324"/>
      <c r="T98" s="323">
        <f>VLOOKUP($G97,男子,9,FALSE)</f>
        <v>0</v>
      </c>
      <c r="U98" s="323"/>
      <c r="V98" s="323"/>
      <c r="W98" s="323"/>
      <c r="X98" s="325"/>
      <c r="Y98" s="346"/>
      <c r="Z98" s="347"/>
      <c r="AA98" s="348"/>
      <c r="AB98" s="741"/>
      <c r="AC98" s="760"/>
      <c r="AD98" s="757"/>
      <c r="AE98" s="743"/>
      <c r="AF98" s="758"/>
      <c r="AG98" s="743"/>
      <c r="AH98" s="743"/>
      <c r="AI98" s="758"/>
      <c r="AJ98" s="743"/>
      <c r="AK98" s="743"/>
      <c r="AL98" s="338"/>
      <c r="AM98" s="339"/>
      <c r="AN98" s="340"/>
      <c r="AO98" s="746"/>
      <c r="AP98" s="747"/>
      <c r="AQ98" s="326">
        <f>AQ96</f>
        <v>0</v>
      </c>
      <c r="AR98" s="327"/>
      <c r="AS98" s="327"/>
      <c r="AT98" s="327"/>
      <c r="AU98" s="327"/>
      <c r="AV98" s="327"/>
      <c r="AW98" s="327"/>
      <c r="AX98" s="327"/>
      <c r="AY98" s="327"/>
      <c r="AZ98" s="327"/>
      <c r="BA98" s="327"/>
      <c r="BB98" s="327"/>
      <c r="BC98" s="327"/>
      <c r="BD98" s="327"/>
      <c r="BE98" s="327"/>
      <c r="BF98" s="327"/>
      <c r="BG98" s="327"/>
      <c r="BH98" s="327"/>
      <c r="BI98" s="327"/>
      <c r="BJ98" s="328"/>
      <c r="BK98" s="741"/>
      <c r="BL98" s="331"/>
      <c r="BM98" s="331"/>
      <c r="BN98" s="331"/>
      <c r="BO98" s="755"/>
      <c r="BP98" s="331"/>
      <c r="BQ98" s="331"/>
      <c r="BR98" s="331"/>
      <c r="BS98" s="755"/>
      <c r="BT98" s="331"/>
      <c r="BU98" s="331"/>
      <c r="BV98" s="331"/>
      <c r="BW98" s="317"/>
      <c r="BX98" s="318"/>
      <c r="BY98" s="319"/>
      <c r="BZ98" s="320"/>
      <c r="CA98" s="321"/>
      <c r="CB98" s="1"/>
      <c r="CC98" s="1"/>
      <c r="CD98" s="1"/>
      <c r="CE98" s="1"/>
    </row>
    <row r="99" spans="2:83" s="48" customFormat="1" ht="9.75" customHeight="1">
      <c r="B99" s="842" t="e">
        <f>'男子入力欄'!E54</f>
        <v>#N/A</v>
      </c>
      <c r="C99" s="843"/>
      <c r="D99" s="242">
        <v>3</v>
      </c>
      <c r="E99" s="243"/>
      <c r="F99" s="294" t="s">
        <v>117</v>
      </c>
      <c r="G99" s="296">
        <v>37</v>
      </c>
      <c r="H99" s="296"/>
      <c r="I99" s="250"/>
      <c r="J99" s="304">
        <f>VLOOKUP(G99,男子,2,FALSE)</f>
        <v>0</v>
      </c>
      <c r="K99" s="298" t="str">
        <f>VLOOKUP($G99,男子,3,FALSE)</f>
        <v>選手</v>
      </c>
      <c r="L99" s="299"/>
      <c r="M99" s="299"/>
      <c r="N99" s="300"/>
      <c r="O99" s="306">
        <f>VLOOKUP($G99,男子,15,FALSE)</f>
      </c>
      <c r="P99" s="307"/>
      <c r="Q99" s="307"/>
      <c r="R99" s="307"/>
      <c r="S99" s="308"/>
      <c r="T99" s="307">
        <f>VLOOKUP($G99,男子,16,FALSE)</f>
      </c>
      <c r="U99" s="307"/>
      <c r="V99" s="307"/>
      <c r="W99" s="307"/>
      <c r="X99" s="307"/>
      <c r="Y99" s="309" t="str">
        <f>VLOOKUP($G99,男子,4,FALSE)</f>
        <v>男</v>
      </c>
      <c r="Z99" s="310"/>
      <c r="AA99" s="311"/>
      <c r="AB99" s="740" t="str">
        <f>VLOOKUP($G99,男子,5,FALSE)</f>
        <v>平成</v>
      </c>
      <c r="AC99" s="759"/>
      <c r="AD99" s="259">
        <f>VLOOKUP($G99,男子,11,FALSE)</f>
        <v>0</v>
      </c>
      <c r="AE99" s="742"/>
      <c r="AF99" s="256" t="s">
        <v>51</v>
      </c>
      <c r="AG99" s="256">
        <f>VLOOKUP($G99,男子,12,FALSE)</f>
        <v>0</v>
      </c>
      <c r="AH99" s="742"/>
      <c r="AI99" s="275" t="s">
        <v>50</v>
      </c>
      <c r="AJ99" s="256">
        <f>VLOOKUP($G99,男子,13,FALSE)</f>
        <v>0</v>
      </c>
      <c r="AK99" s="742"/>
      <c r="AL99" s="253" t="s">
        <v>44</v>
      </c>
      <c r="AM99" s="251">
        <f>VLOOKUP($G99,男子,10,FALSE)</f>
        <v>0</v>
      </c>
      <c r="AN99" s="250"/>
      <c r="AO99" s="744" t="s">
        <v>376</v>
      </c>
      <c r="AP99" s="745"/>
      <c r="AQ99" s="64" t="s">
        <v>75</v>
      </c>
      <c r="AR99" s="756">
        <f>AR97</f>
        <v>0</v>
      </c>
      <c r="AS99" s="756"/>
      <c r="AT99" s="756"/>
      <c r="AU99" s="63" t="s">
        <v>76</v>
      </c>
      <c r="AV99" s="754">
        <f>AV97</f>
        <v>0</v>
      </c>
      <c r="AW99" s="754"/>
      <c r="AX99" s="754"/>
      <c r="AY99" s="65"/>
      <c r="AZ99" s="65"/>
      <c r="BA99" s="65"/>
      <c r="BB99" s="65"/>
      <c r="BC99" s="65"/>
      <c r="BD99" s="65"/>
      <c r="BE99" s="65"/>
      <c r="BF99" s="65"/>
      <c r="BG99" s="65"/>
      <c r="BH99" s="66"/>
      <c r="BI99" s="67"/>
      <c r="BJ99" s="68"/>
      <c r="BK99" s="740" t="s">
        <v>77</v>
      </c>
      <c r="BL99" s="284">
        <f>BL97:BL97</f>
        <v>0</v>
      </c>
      <c r="BM99" s="284"/>
      <c r="BN99" s="284"/>
      <c r="BO99" s="754" t="s">
        <v>76</v>
      </c>
      <c r="BP99" s="284">
        <f>BP97:BP97</f>
        <v>0</v>
      </c>
      <c r="BQ99" s="284"/>
      <c r="BR99" s="284"/>
      <c r="BS99" s="754" t="s">
        <v>76</v>
      </c>
      <c r="BT99" s="284">
        <f>BT97:BT97</f>
        <v>0</v>
      </c>
      <c r="BU99" s="284"/>
      <c r="BV99" s="284"/>
      <c r="BW99" s="270"/>
      <c r="BX99" s="271"/>
      <c r="BY99" s="274"/>
      <c r="BZ99" s="275"/>
      <c r="CA99" s="276"/>
      <c r="CB99" s="47"/>
      <c r="CC99" s="47"/>
      <c r="CD99" s="47"/>
      <c r="CE99" s="47"/>
    </row>
    <row r="100" spans="2:83" s="49" customFormat="1" ht="21" customHeight="1">
      <c r="B100" s="848"/>
      <c r="C100" s="849"/>
      <c r="D100" s="354"/>
      <c r="E100" s="355"/>
      <c r="F100" s="356"/>
      <c r="G100" s="357"/>
      <c r="H100" s="357"/>
      <c r="I100" s="340"/>
      <c r="J100" s="361"/>
      <c r="K100" s="358"/>
      <c r="L100" s="359"/>
      <c r="M100" s="359"/>
      <c r="N100" s="360"/>
      <c r="O100" s="322">
        <f>VLOOKUP($G99,男子,8,FALSE)</f>
        <v>0</v>
      </c>
      <c r="P100" s="323"/>
      <c r="Q100" s="323"/>
      <c r="R100" s="323"/>
      <c r="S100" s="324"/>
      <c r="T100" s="323">
        <f>VLOOKUP($G99,男子,9,FALSE)</f>
        <v>0</v>
      </c>
      <c r="U100" s="323"/>
      <c r="V100" s="323"/>
      <c r="W100" s="323"/>
      <c r="X100" s="325"/>
      <c r="Y100" s="346"/>
      <c r="Z100" s="347"/>
      <c r="AA100" s="348"/>
      <c r="AB100" s="741"/>
      <c r="AC100" s="760"/>
      <c r="AD100" s="757"/>
      <c r="AE100" s="743"/>
      <c r="AF100" s="758"/>
      <c r="AG100" s="743"/>
      <c r="AH100" s="743"/>
      <c r="AI100" s="758"/>
      <c r="AJ100" s="743"/>
      <c r="AK100" s="743"/>
      <c r="AL100" s="338"/>
      <c r="AM100" s="339"/>
      <c r="AN100" s="340"/>
      <c r="AO100" s="746"/>
      <c r="AP100" s="747"/>
      <c r="AQ100" s="326">
        <f>AQ98</f>
        <v>0</v>
      </c>
      <c r="AR100" s="327"/>
      <c r="AS100" s="327"/>
      <c r="AT100" s="327"/>
      <c r="AU100" s="327"/>
      <c r="AV100" s="327"/>
      <c r="AW100" s="327"/>
      <c r="AX100" s="327"/>
      <c r="AY100" s="327"/>
      <c r="AZ100" s="327"/>
      <c r="BA100" s="327"/>
      <c r="BB100" s="327"/>
      <c r="BC100" s="327"/>
      <c r="BD100" s="327"/>
      <c r="BE100" s="327"/>
      <c r="BF100" s="327"/>
      <c r="BG100" s="327"/>
      <c r="BH100" s="327"/>
      <c r="BI100" s="327"/>
      <c r="BJ100" s="328"/>
      <c r="BK100" s="741"/>
      <c r="BL100" s="331"/>
      <c r="BM100" s="331"/>
      <c r="BN100" s="331"/>
      <c r="BO100" s="755"/>
      <c r="BP100" s="331"/>
      <c r="BQ100" s="331"/>
      <c r="BR100" s="331"/>
      <c r="BS100" s="755"/>
      <c r="BT100" s="331"/>
      <c r="BU100" s="331"/>
      <c r="BV100" s="331"/>
      <c r="BW100" s="317"/>
      <c r="BX100" s="318"/>
      <c r="BY100" s="319"/>
      <c r="BZ100" s="320"/>
      <c r="CA100" s="321"/>
      <c r="CB100" s="1"/>
      <c r="CC100" s="1"/>
      <c r="CD100" s="1"/>
      <c r="CE100" s="1"/>
    </row>
    <row r="101" spans="2:83" s="48" customFormat="1" ht="9.75" customHeight="1">
      <c r="B101" s="842" t="e">
        <f>'男子入力欄'!E55</f>
        <v>#N/A</v>
      </c>
      <c r="C101" s="843"/>
      <c r="D101" s="242">
        <v>3</v>
      </c>
      <c r="E101" s="243"/>
      <c r="F101" s="294" t="s">
        <v>118</v>
      </c>
      <c r="G101" s="296">
        <v>38</v>
      </c>
      <c r="H101" s="296"/>
      <c r="I101" s="250"/>
      <c r="J101" s="304">
        <f>VLOOKUP(G101,男子,2,FALSE)</f>
        <v>0</v>
      </c>
      <c r="K101" s="298" t="str">
        <f>VLOOKUP($G101,男子,3,FALSE)</f>
        <v>選手</v>
      </c>
      <c r="L101" s="299"/>
      <c r="M101" s="299"/>
      <c r="N101" s="300"/>
      <c r="O101" s="306">
        <f>VLOOKUP($G101,男子,15,FALSE)</f>
      </c>
      <c r="P101" s="307"/>
      <c r="Q101" s="307"/>
      <c r="R101" s="307"/>
      <c r="S101" s="308"/>
      <c r="T101" s="307">
        <f>VLOOKUP($G101,男子,16,FALSE)</f>
      </c>
      <c r="U101" s="307"/>
      <c r="V101" s="307"/>
      <c r="W101" s="307"/>
      <c r="X101" s="307"/>
      <c r="Y101" s="309" t="str">
        <f>VLOOKUP($G101,男子,4,FALSE)</f>
        <v>男</v>
      </c>
      <c r="Z101" s="310"/>
      <c r="AA101" s="311"/>
      <c r="AB101" s="740" t="str">
        <f>VLOOKUP($G101,男子,5,FALSE)</f>
        <v>平成</v>
      </c>
      <c r="AC101" s="759"/>
      <c r="AD101" s="259">
        <f>VLOOKUP($G101,男子,11,FALSE)</f>
        <v>0</v>
      </c>
      <c r="AE101" s="742"/>
      <c r="AF101" s="256" t="s">
        <v>51</v>
      </c>
      <c r="AG101" s="256">
        <f>VLOOKUP($G101,男子,12,FALSE)</f>
        <v>0</v>
      </c>
      <c r="AH101" s="742"/>
      <c r="AI101" s="275" t="s">
        <v>50</v>
      </c>
      <c r="AJ101" s="256">
        <f>VLOOKUP($G101,男子,13,FALSE)</f>
        <v>0</v>
      </c>
      <c r="AK101" s="742"/>
      <c r="AL101" s="253" t="s">
        <v>44</v>
      </c>
      <c r="AM101" s="251">
        <f>VLOOKUP($G101,男子,10,FALSE)</f>
        <v>0</v>
      </c>
      <c r="AN101" s="250"/>
      <c r="AO101" s="744" t="s">
        <v>376</v>
      </c>
      <c r="AP101" s="745"/>
      <c r="AQ101" s="64" t="s">
        <v>75</v>
      </c>
      <c r="AR101" s="756">
        <f>AR99</f>
        <v>0</v>
      </c>
      <c r="AS101" s="756"/>
      <c r="AT101" s="756"/>
      <c r="AU101" s="63" t="s">
        <v>76</v>
      </c>
      <c r="AV101" s="754">
        <f>AV99</f>
        <v>0</v>
      </c>
      <c r="AW101" s="754"/>
      <c r="AX101" s="754"/>
      <c r="AY101" s="65"/>
      <c r="AZ101" s="65"/>
      <c r="BA101" s="65"/>
      <c r="BB101" s="65"/>
      <c r="BC101" s="65"/>
      <c r="BD101" s="65"/>
      <c r="BE101" s="65"/>
      <c r="BF101" s="65"/>
      <c r="BG101" s="65"/>
      <c r="BH101" s="66"/>
      <c r="BI101" s="67"/>
      <c r="BJ101" s="68"/>
      <c r="BK101" s="740" t="s">
        <v>77</v>
      </c>
      <c r="BL101" s="284">
        <f>BL99:BL99</f>
        <v>0</v>
      </c>
      <c r="BM101" s="284"/>
      <c r="BN101" s="284"/>
      <c r="BO101" s="754" t="s">
        <v>76</v>
      </c>
      <c r="BP101" s="284">
        <f>BP99:BP99</f>
        <v>0</v>
      </c>
      <c r="BQ101" s="284"/>
      <c r="BR101" s="284"/>
      <c r="BS101" s="754" t="s">
        <v>76</v>
      </c>
      <c r="BT101" s="284">
        <f>BT99:BT99</f>
        <v>0</v>
      </c>
      <c r="BU101" s="284"/>
      <c r="BV101" s="284"/>
      <c r="BW101" s="270"/>
      <c r="BX101" s="271"/>
      <c r="BY101" s="274"/>
      <c r="BZ101" s="275"/>
      <c r="CA101" s="276"/>
      <c r="CB101" s="47"/>
      <c r="CC101" s="47"/>
      <c r="CD101" s="47"/>
      <c r="CE101" s="47"/>
    </row>
    <row r="102" spans="2:83" s="49" customFormat="1" ht="21" customHeight="1">
      <c r="B102" s="848"/>
      <c r="C102" s="849"/>
      <c r="D102" s="354"/>
      <c r="E102" s="355"/>
      <c r="F102" s="356"/>
      <c r="G102" s="357"/>
      <c r="H102" s="357"/>
      <c r="I102" s="340"/>
      <c r="J102" s="361"/>
      <c r="K102" s="358"/>
      <c r="L102" s="359"/>
      <c r="M102" s="359"/>
      <c r="N102" s="360"/>
      <c r="O102" s="322">
        <f>VLOOKUP($G101,男子,8,FALSE)</f>
        <v>0</v>
      </c>
      <c r="P102" s="323"/>
      <c r="Q102" s="323"/>
      <c r="R102" s="323"/>
      <c r="S102" s="324"/>
      <c r="T102" s="323">
        <f>VLOOKUP($G101,男子,9,FALSE)</f>
        <v>0</v>
      </c>
      <c r="U102" s="323"/>
      <c r="V102" s="323"/>
      <c r="W102" s="323"/>
      <c r="X102" s="325"/>
      <c r="Y102" s="346"/>
      <c r="Z102" s="347"/>
      <c r="AA102" s="348"/>
      <c r="AB102" s="741"/>
      <c r="AC102" s="760"/>
      <c r="AD102" s="757"/>
      <c r="AE102" s="743"/>
      <c r="AF102" s="758"/>
      <c r="AG102" s="743"/>
      <c r="AH102" s="743"/>
      <c r="AI102" s="758"/>
      <c r="AJ102" s="743"/>
      <c r="AK102" s="743"/>
      <c r="AL102" s="338"/>
      <c r="AM102" s="339"/>
      <c r="AN102" s="340"/>
      <c r="AO102" s="746"/>
      <c r="AP102" s="747"/>
      <c r="AQ102" s="326">
        <f>AQ100</f>
        <v>0</v>
      </c>
      <c r="AR102" s="327"/>
      <c r="AS102" s="327"/>
      <c r="AT102" s="327"/>
      <c r="AU102" s="327"/>
      <c r="AV102" s="327"/>
      <c r="AW102" s="327"/>
      <c r="AX102" s="327"/>
      <c r="AY102" s="327"/>
      <c r="AZ102" s="327"/>
      <c r="BA102" s="327"/>
      <c r="BB102" s="327"/>
      <c r="BC102" s="327"/>
      <c r="BD102" s="327"/>
      <c r="BE102" s="327"/>
      <c r="BF102" s="327"/>
      <c r="BG102" s="327"/>
      <c r="BH102" s="327"/>
      <c r="BI102" s="327"/>
      <c r="BJ102" s="328"/>
      <c r="BK102" s="741"/>
      <c r="BL102" s="331"/>
      <c r="BM102" s="331"/>
      <c r="BN102" s="331"/>
      <c r="BO102" s="755"/>
      <c r="BP102" s="331"/>
      <c r="BQ102" s="331"/>
      <c r="BR102" s="331"/>
      <c r="BS102" s="755"/>
      <c r="BT102" s="331"/>
      <c r="BU102" s="331"/>
      <c r="BV102" s="331"/>
      <c r="BW102" s="317"/>
      <c r="BX102" s="318"/>
      <c r="BY102" s="319"/>
      <c r="BZ102" s="320"/>
      <c r="CA102" s="321"/>
      <c r="CB102" s="1"/>
      <c r="CC102" s="1"/>
      <c r="CD102" s="1"/>
      <c r="CE102" s="1"/>
    </row>
    <row r="103" spans="2:83" s="48" customFormat="1" ht="9.75" customHeight="1">
      <c r="B103" s="842" t="e">
        <f>'男子入力欄'!E56</f>
        <v>#N/A</v>
      </c>
      <c r="C103" s="843"/>
      <c r="D103" s="242">
        <v>3</v>
      </c>
      <c r="E103" s="243"/>
      <c r="F103" s="294" t="s">
        <v>119</v>
      </c>
      <c r="G103" s="296">
        <v>39</v>
      </c>
      <c r="H103" s="296"/>
      <c r="I103" s="250"/>
      <c r="J103" s="304">
        <f>VLOOKUP(G103,男子,2,FALSE)</f>
        <v>0</v>
      </c>
      <c r="K103" s="298" t="str">
        <f>VLOOKUP($G103,男子,3,FALSE)</f>
        <v>選手</v>
      </c>
      <c r="L103" s="299"/>
      <c r="M103" s="299"/>
      <c r="N103" s="300"/>
      <c r="O103" s="343">
        <f>VLOOKUP($G103,男子,15,FALSE)</f>
      </c>
      <c r="P103" s="344"/>
      <c r="Q103" s="344"/>
      <c r="R103" s="344"/>
      <c r="S103" s="345"/>
      <c r="T103" s="344">
        <f>VLOOKUP($G103,男子,16,FALSE)</f>
      </c>
      <c r="U103" s="344"/>
      <c r="V103" s="344"/>
      <c r="W103" s="344"/>
      <c r="X103" s="344"/>
      <c r="Y103" s="309" t="str">
        <f>VLOOKUP($G103,男子,4,FALSE)</f>
        <v>男</v>
      </c>
      <c r="Z103" s="310"/>
      <c r="AA103" s="311"/>
      <c r="AB103" s="740" t="str">
        <f>VLOOKUP($G103,男子,5,FALSE)</f>
        <v>平成</v>
      </c>
      <c r="AC103" s="759"/>
      <c r="AD103" s="259">
        <f>VLOOKUP($G103,男子,11,FALSE)</f>
        <v>0</v>
      </c>
      <c r="AE103" s="742"/>
      <c r="AF103" s="256" t="s">
        <v>51</v>
      </c>
      <c r="AG103" s="256">
        <f>VLOOKUP($G103,男子,12,FALSE)</f>
        <v>0</v>
      </c>
      <c r="AH103" s="742"/>
      <c r="AI103" s="275" t="s">
        <v>50</v>
      </c>
      <c r="AJ103" s="256">
        <f>VLOOKUP($G103,男子,13,FALSE)</f>
        <v>0</v>
      </c>
      <c r="AK103" s="742"/>
      <c r="AL103" s="253" t="s">
        <v>44</v>
      </c>
      <c r="AM103" s="251">
        <f>VLOOKUP($G103,男子,10,FALSE)</f>
        <v>0</v>
      </c>
      <c r="AN103" s="250"/>
      <c r="AO103" s="744" t="s">
        <v>376</v>
      </c>
      <c r="AP103" s="745"/>
      <c r="AQ103" s="64" t="s">
        <v>75</v>
      </c>
      <c r="AR103" s="756">
        <f>AR101</f>
        <v>0</v>
      </c>
      <c r="AS103" s="756"/>
      <c r="AT103" s="756"/>
      <c r="AU103" s="63" t="s">
        <v>76</v>
      </c>
      <c r="AV103" s="754">
        <f>AV101</f>
        <v>0</v>
      </c>
      <c r="AW103" s="754"/>
      <c r="AX103" s="754"/>
      <c r="AY103" s="65"/>
      <c r="AZ103" s="65"/>
      <c r="BA103" s="65"/>
      <c r="BB103" s="65"/>
      <c r="BC103" s="65"/>
      <c r="BD103" s="65"/>
      <c r="BE103" s="65"/>
      <c r="BF103" s="65"/>
      <c r="BG103" s="65"/>
      <c r="BH103" s="66"/>
      <c r="BI103" s="67"/>
      <c r="BJ103" s="68"/>
      <c r="BK103" s="740" t="s">
        <v>77</v>
      </c>
      <c r="BL103" s="284">
        <f>BL101:BL101</f>
        <v>0</v>
      </c>
      <c r="BM103" s="284"/>
      <c r="BN103" s="284"/>
      <c r="BO103" s="754" t="s">
        <v>76</v>
      </c>
      <c r="BP103" s="284">
        <f>BP101:BP101</f>
        <v>0</v>
      </c>
      <c r="BQ103" s="284"/>
      <c r="BR103" s="284"/>
      <c r="BS103" s="754" t="s">
        <v>76</v>
      </c>
      <c r="BT103" s="284">
        <f>BT101:BT101</f>
        <v>0</v>
      </c>
      <c r="BU103" s="284"/>
      <c r="BV103" s="284"/>
      <c r="BW103" s="270"/>
      <c r="BX103" s="271"/>
      <c r="BY103" s="274"/>
      <c r="BZ103" s="275"/>
      <c r="CA103" s="276"/>
      <c r="CB103" s="47"/>
      <c r="CC103" s="47"/>
      <c r="CD103" s="47"/>
      <c r="CE103" s="47"/>
    </row>
    <row r="104" spans="2:83" s="49" customFormat="1" ht="21" customHeight="1">
      <c r="B104" s="848"/>
      <c r="C104" s="849"/>
      <c r="D104" s="354"/>
      <c r="E104" s="355"/>
      <c r="F104" s="356"/>
      <c r="G104" s="357"/>
      <c r="H104" s="357"/>
      <c r="I104" s="340"/>
      <c r="J104" s="361"/>
      <c r="K104" s="358"/>
      <c r="L104" s="359"/>
      <c r="M104" s="359"/>
      <c r="N104" s="360"/>
      <c r="O104" s="322">
        <f>VLOOKUP($G103,男子,8,FALSE)</f>
        <v>0</v>
      </c>
      <c r="P104" s="323"/>
      <c r="Q104" s="323"/>
      <c r="R104" s="323"/>
      <c r="S104" s="324"/>
      <c r="T104" s="323">
        <f>VLOOKUP($G103,男子,9,FALSE)</f>
        <v>0</v>
      </c>
      <c r="U104" s="323"/>
      <c r="V104" s="323"/>
      <c r="W104" s="323"/>
      <c r="X104" s="325"/>
      <c r="Y104" s="346"/>
      <c r="Z104" s="347"/>
      <c r="AA104" s="348"/>
      <c r="AB104" s="741"/>
      <c r="AC104" s="760"/>
      <c r="AD104" s="757"/>
      <c r="AE104" s="743"/>
      <c r="AF104" s="758"/>
      <c r="AG104" s="743"/>
      <c r="AH104" s="743"/>
      <c r="AI104" s="758"/>
      <c r="AJ104" s="743"/>
      <c r="AK104" s="743"/>
      <c r="AL104" s="338"/>
      <c r="AM104" s="339"/>
      <c r="AN104" s="340"/>
      <c r="AO104" s="746"/>
      <c r="AP104" s="747"/>
      <c r="AQ104" s="326">
        <f>AQ102</f>
        <v>0</v>
      </c>
      <c r="AR104" s="327"/>
      <c r="AS104" s="327"/>
      <c r="AT104" s="327"/>
      <c r="AU104" s="327"/>
      <c r="AV104" s="327"/>
      <c r="AW104" s="327"/>
      <c r="AX104" s="327"/>
      <c r="AY104" s="327"/>
      <c r="AZ104" s="327"/>
      <c r="BA104" s="327"/>
      <c r="BB104" s="327"/>
      <c r="BC104" s="327"/>
      <c r="BD104" s="327"/>
      <c r="BE104" s="327"/>
      <c r="BF104" s="327"/>
      <c r="BG104" s="327"/>
      <c r="BH104" s="327"/>
      <c r="BI104" s="327"/>
      <c r="BJ104" s="328"/>
      <c r="BK104" s="741"/>
      <c r="BL104" s="331"/>
      <c r="BM104" s="331"/>
      <c r="BN104" s="331"/>
      <c r="BO104" s="755"/>
      <c r="BP104" s="331"/>
      <c r="BQ104" s="331"/>
      <c r="BR104" s="331"/>
      <c r="BS104" s="755"/>
      <c r="BT104" s="331"/>
      <c r="BU104" s="331"/>
      <c r="BV104" s="331"/>
      <c r="BW104" s="317"/>
      <c r="BX104" s="318"/>
      <c r="BY104" s="319"/>
      <c r="BZ104" s="320"/>
      <c r="CA104" s="321"/>
      <c r="CB104" s="1"/>
      <c r="CC104" s="1"/>
      <c r="CD104" s="1"/>
      <c r="CE104" s="1"/>
    </row>
    <row r="105" spans="2:83" s="48" customFormat="1" ht="9.75" customHeight="1">
      <c r="B105" s="854" t="e">
        <f>'男子入力欄'!E57</f>
        <v>#N/A</v>
      </c>
      <c r="C105" s="855"/>
      <c r="D105" s="748">
        <v>3</v>
      </c>
      <c r="E105" s="749"/>
      <c r="F105" s="750" t="s">
        <v>120</v>
      </c>
      <c r="G105" s="296">
        <v>40</v>
      </c>
      <c r="H105" s="296"/>
      <c r="I105" s="250"/>
      <c r="J105" s="483">
        <f>VLOOKUP(G105,男子,2,FALSE)</f>
        <v>0</v>
      </c>
      <c r="K105" s="751" t="str">
        <f>VLOOKUP($G105,男子,3,FALSE)</f>
        <v>選手</v>
      </c>
      <c r="L105" s="752"/>
      <c r="M105" s="752"/>
      <c r="N105" s="753"/>
      <c r="O105" s="306">
        <f>VLOOKUP($G105,男子,15,FALSE)</f>
      </c>
      <c r="P105" s="307"/>
      <c r="Q105" s="307"/>
      <c r="R105" s="307"/>
      <c r="S105" s="308"/>
      <c r="T105" s="307">
        <f>VLOOKUP($G105,男子,16,FALSE)</f>
      </c>
      <c r="U105" s="307"/>
      <c r="V105" s="307"/>
      <c r="W105" s="307"/>
      <c r="X105" s="307"/>
      <c r="Y105" s="733" t="str">
        <f>VLOOKUP($G105,男子,4,FALSE)</f>
        <v>男</v>
      </c>
      <c r="Z105" s="734"/>
      <c r="AA105" s="735"/>
      <c r="AB105" s="724" t="str">
        <f>VLOOKUP($G105,男子,5,FALSE)</f>
        <v>平成</v>
      </c>
      <c r="AC105" s="736"/>
      <c r="AD105" s="350">
        <f>VLOOKUP($G105,男子,11,FALSE)</f>
        <v>0</v>
      </c>
      <c r="AE105" s="727"/>
      <c r="AF105" s="726" t="s">
        <v>51</v>
      </c>
      <c r="AG105" s="726">
        <f>VLOOKUP($G105,男子,12,FALSE)</f>
        <v>0</v>
      </c>
      <c r="AH105" s="727"/>
      <c r="AI105" s="719" t="s">
        <v>50</v>
      </c>
      <c r="AJ105" s="726">
        <f>VLOOKUP($G105,男子,13,FALSE)</f>
        <v>0</v>
      </c>
      <c r="AK105" s="727"/>
      <c r="AL105" s="337" t="s">
        <v>44</v>
      </c>
      <c r="AM105" s="461">
        <f>VLOOKUP($G105,男子,10,FALSE)</f>
        <v>0</v>
      </c>
      <c r="AN105" s="462"/>
      <c r="AO105" s="729" t="s">
        <v>376</v>
      </c>
      <c r="AP105" s="730"/>
      <c r="AQ105" s="58" t="s">
        <v>75</v>
      </c>
      <c r="AR105" s="723">
        <f>AR103</f>
        <v>0</v>
      </c>
      <c r="AS105" s="723"/>
      <c r="AT105" s="723"/>
      <c r="AU105" s="59" t="s">
        <v>76</v>
      </c>
      <c r="AV105" s="721">
        <f>AV103</f>
        <v>0</v>
      </c>
      <c r="AW105" s="721"/>
      <c r="AX105" s="721"/>
      <c r="AY105" s="60"/>
      <c r="AZ105" s="60"/>
      <c r="BA105" s="60"/>
      <c r="BB105" s="60"/>
      <c r="BC105" s="60"/>
      <c r="BD105" s="60"/>
      <c r="BE105" s="60"/>
      <c r="BF105" s="60"/>
      <c r="BG105" s="60"/>
      <c r="BH105" s="61"/>
      <c r="BI105" s="62"/>
      <c r="BJ105" s="75"/>
      <c r="BK105" s="724" t="s">
        <v>77</v>
      </c>
      <c r="BL105" s="330">
        <f>BL103:BL103</f>
        <v>0</v>
      </c>
      <c r="BM105" s="330"/>
      <c r="BN105" s="330"/>
      <c r="BO105" s="721" t="s">
        <v>76</v>
      </c>
      <c r="BP105" s="330">
        <f>BP103:BP103</f>
        <v>0</v>
      </c>
      <c r="BQ105" s="330"/>
      <c r="BR105" s="330"/>
      <c r="BS105" s="721" t="s">
        <v>76</v>
      </c>
      <c r="BT105" s="330">
        <f>BT103:BT103</f>
        <v>0</v>
      </c>
      <c r="BU105" s="330"/>
      <c r="BV105" s="330"/>
      <c r="BW105" s="716"/>
      <c r="BX105" s="717"/>
      <c r="BY105" s="718"/>
      <c r="BZ105" s="719"/>
      <c r="CA105" s="720"/>
      <c r="CB105" s="47"/>
      <c r="CC105" s="47"/>
      <c r="CD105" s="47"/>
      <c r="CE105" s="47"/>
    </row>
    <row r="106" spans="2:83" s="49" customFormat="1" ht="21" customHeight="1" thickBot="1">
      <c r="B106" s="844"/>
      <c r="C106" s="845"/>
      <c r="D106" s="241"/>
      <c r="E106" s="293"/>
      <c r="F106" s="295"/>
      <c r="G106" s="297"/>
      <c r="H106" s="297"/>
      <c r="I106" s="248"/>
      <c r="J106" s="305"/>
      <c r="K106" s="301"/>
      <c r="L106" s="302"/>
      <c r="M106" s="302"/>
      <c r="N106" s="303"/>
      <c r="O106" s="838">
        <f>VLOOKUP($G105,男子,8,FALSE)</f>
        <v>0</v>
      </c>
      <c r="P106" s="839"/>
      <c r="Q106" s="839"/>
      <c r="R106" s="839"/>
      <c r="S106" s="840"/>
      <c r="T106" s="839">
        <f>VLOOKUP($G105,男子,9,FALSE)</f>
        <v>0</v>
      </c>
      <c r="U106" s="839"/>
      <c r="V106" s="839"/>
      <c r="W106" s="839"/>
      <c r="X106" s="841"/>
      <c r="Y106" s="312"/>
      <c r="Z106" s="313"/>
      <c r="AA106" s="314"/>
      <c r="AB106" s="725"/>
      <c r="AC106" s="737"/>
      <c r="AD106" s="738"/>
      <c r="AE106" s="728"/>
      <c r="AF106" s="739"/>
      <c r="AG106" s="728"/>
      <c r="AH106" s="728"/>
      <c r="AI106" s="739"/>
      <c r="AJ106" s="728"/>
      <c r="AK106" s="728"/>
      <c r="AL106" s="252"/>
      <c r="AM106" s="249"/>
      <c r="AN106" s="248"/>
      <c r="AO106" s="731"/>
      <c r="AP106" s="732"/>
      <c r="AQ106" s="290">
        <f>AQ104</f>
        <v>0</v>
      </c>
      <c r="AR106" s="291"/>
      <c r="AS106" s="291"/>
      <c r="AT106" s="291"/>
      <c r="AU106" s="291"/>
      <c r="AV106" s="291"/>
      <c r="AW106" s="291"/>
      <c r="AX106" s="291"/>
      <c r="AY106" s="291"/>
      <c r="AZ106" s="291"/>
      <c r="BA106" s="291"/>
      <c r="BB106" s="291"/>
      <c r="BC106" s="291"/>
      <c r="BD106" s="291"/>
      <c r="BE106" s="291"/>
      <c r="BF106" s="291"/>
      <c r="BG106" s="291"/>
      <c r="BH106" s="291"/>
      <c r="BI106" s="291"/>
      <c r="BJ106" s="292"/>
      <c r="BK106" s="725"/>
      <c r="BL106" s="285"/>
      <c r="BM106" s="285"/>
      <c r="BN106" s="285"/>
      <c r="BO106" s="722"/>
      <c r="BP106" s="285"/>
      <c r="BQ106" s="285"/>
      <c r="BR106" s="285"/>
      <c r="BS106" s="722"/>
      <c r="BT106" s="285"/>
      <c r="BU106" s="285"/>
      <c r="BV106" s="285"/>
      <c r="BW106" s="272"/>
      <c r="BX106" s="273"/>
      <c r="BY106" s="277"/>
      <c r="BZ106" s="278"/>
      <c r="CA106" s="279"/>
      <c r="CB106" s="1"/>
      <c r="CC106" s="1"/>
      <c r="CD106" s="1"/>
      <c r="CE106" s="1"/>
    </row>
    <row r="107" ht="12" customHeight="1"/>
    <row r="108" spans="4:90" s="50" customFormat="1" ht="15" customHeight="1">
      <c r="D108" s="266" t="s">
        <v>53</v>
      </c>
      <c r="E108" s="837"/>
      <c r="F108" s="837"/>
      <c r="G108" s="837"/>
      <c r="H108" s="837"/>
      <c r="I108" s="837"/>
      <c r="J108" s="837"/>
      <c r="K108" s="837"/>
      <c r="L108" s="837"/>
      <c r="M108" s="837"/>
      <c r="N108" s="837"/>
      <c r="O108" s="837"/>
      <c r="P108" s="837"/>
      <c r="Q108" s="837"/>
      <c r="R108" s="837"/>
      <c r="S108" s="837"/>
      <c r="T108" s="837"/>
      <c r="U108" s="837"/>
      <c r="V108" s="837"/>
      <c r="W108" s="837"/>
      <c r="X108" s="837"/>
      <c r="Y108" s="837"/>
      <c r="Z108" s="837"/>
      <c r="AA108" s="837"/>
      <c r="AB108" s="837"/>
      <c r="AC108" s="837"/>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7"/>
      <c r="AY108" s="837"/>
      <c r="AZ108" s="837"/>
      <c r="BA108" s="837"/>
      <c r="BB108" s="837"/>
      <c r="BC108" s="837"/>
      <c r="BD108" s="837"/>
      <c r="BE108" s="837"/>
      <c r="BF108" s="837"/>
      <c r="BG108" s="837"/>
      <c r="BH108" s="837"/>
      <c r="BI108" s="837"/>
      <c r="BJ108" s="837"/>
      <c r="BK108" s="837"/>
      <c r="BL108" s="837"/>
      <c r="BM108" s="837"/>
      <c r="BN108" s="837"/>
      <c r="BO108" s="837"/>
      <c r="BP108" s="837"/>
      <c r="BQ108" s="837"/>
      <c r="BR108" s="837"/>
      <c r="BS108" s="837"/>
      <c r="BT108" s="837"/>
      <c r="BU108" s="837"/>
      <c r="BV108" s="837"/>
      <c r="BW108" s="837"/>
      <c r="BX108" s="837"/>
      <c r="BY108" s="837"/>
      <c r="BZ108" s="837"/>
      <c r="CA108" s="837"/>
      <c r="CB108" s="52"/>
      <c r="CD108" s="9"/>
      <c r="CE108" s="9"/>
      <c r="CF108" s="9"/>
      <c r="CG108" s="9"/>
      <c r="CH108" s="9"/>
      <c r="CI108" s="9"/>
      <c r="CJ108" s="9"/>
      <c r="CK108" s="48"/>
      <c r="CL108" s="9"/>
    </row>
    <row r="109" ht="2.25" customHeight="1"/>
    <row r="112" spans="4:90" s="50" customFormat="1" ht="15" customHeight="1">
      <c r="D112" s="837"/>
      <c r="E112" s="837"/>
      <c r="F112" s="837"/>
      <c r="G112" s="837"/>
      <c r="H112" s="837"/>
      <c r="I112" s="837"/>
      <c r="J112" s="837"/>
      <c r="K112" s="837"/>
      <c r="L112" s="837"/>
      <c r="M112" s="837"/>
      <c r="N112" s="837"/>
      <c r="O112" s="837"/>
      <c r="P112" s="837"/>
      <c r="Q112" s="837"/>
      <c r="R112" s="837"/>
      <c r="S112" s="837"/>
      <c r="T112" s="837"/>
      <c r="U112" s="837"/>
      <c r="V112" s="837"/>
      <c r="W112" s="837"/>
      <c r="X112" s="837"/>
      <c r="Y112" s="837"/>
      <c r="Z112" s="837"/>
      <c r="AA112" s="837"/>
      <c r="AB112" s="837"/>
      <c r="AC112" s="837"/>
      <c r="AD112" s="837"/>
      <c r="AE112" s="837"/>
      <c r="AF112" s="837"/>
      <c r="AG112" s="837"/>
      <c r="AH112" s="837"/>
      <c r="AI112" s="837"/>
      <c r="AJ112" s="837"/>
      <c r="AK112" s="837"/>
      <c r="AL112" s="837"/>
      <c r="AM112" s="837"/>
      <c r="AN112" s="837"/>
      <c r="AO112" s="837"/>
      <c r="AP112" s="837"/>
      <c r="AQ112" s="837"/>
      <c r="AR112" s="837"/>
      <c r="AS112" s="837"/>
      <c r="AT112" s="837"/>
      <c r="AU112" s="837"/>
      <c r="AV112" s="837"/>
      <c r="AW112" s="837"/>
      <c r="AX112" s="837"/>
      <c r="AY112" s="837"/>
      <c r="AZ112" s="837"/>
      <c r="BA112" s="837"/>
      <c r="BB112" s="837"/>
      <c r="BC112" s="837"/>
      <c r="BD112" s="837"/>
      <c r="BE112" s="837"/>
      <c r="BF112" s="837"/>
      <c r="BG112" s="837"/>
      <c r="BH112" s="837"/>
      <c r="BI112" s="837"/>
      <c r="BJ112" s="837"/>
      <c r="BK112" s="837"/>
      <c r="BL112" s="837"/>
      <c r="BM112" s="837"/>
      <c r="BN112" s="837"/>
      <c r="BO112" s="837"/>
      <c r="BP112" s="837"/>
      <c r="BQ112" s="837"/>
      <c r="BR112" s="837"/>
      <c r="BS112" s="837"/>
      <c r="BT112" s="837"/>
      <c r="BU112" s="837"/>
      <c r="BV112" s="837"/>
      <c r="BW112" s="837"/>
      <c r="BX112" s="837"/>
      <c r="BY112" s="837"/>
      <c r="BZ112" s="837"/>
      <c r="CA112" s="837"/>
      <c r="CB112" s="52"/>
      <c r="CD112" s="9"/>
      <c r="CE112" s="9"/>
      <c r="CF112" s="9"/>
      <c r="CG112" s="9"/>
      <c r="CH112" s="9"/>
      <c r="CI112" s="9"/>
      <c r="CJ112" s="9"/>
      <c r="CK112" s="48"/>
      <c r="CL112" s="9"/>
    </row>
  </sheetData>
  <sheetProtection password="E630" sheet="1"/>
  <mergeCells count="1500">
    <mergeCell ref="B2:T2"/>
    <mergeCell ref="B103:C104"/>
    <mergeCell ref="B105:C106"/>
    <mergeCell ref="K6:R6"/>
    <mergeCell ref="K7:L9"/>
    <mergeCell ref="H7:J9"/>
    <mergeCell ref="B10:F14"/>
    <mergeCell ref="H10:T14"/>
    <mergeCell ref="B95:C96"/>
    <mergeCell ref="B97:C98"/>
    <mergeCell ref="B79:C80"/>
    <mergeCell ref="B81:C82"/>
    <mergeCell ref="B99:C100"/>
    <mergeCell ref="B101:C102"/>
    <mergeCell ref="B87:C88"/>
    <mergeCell ref="B89:C90"/>
    <mergeCell ref="B91:C92"/>
    <mergeCell ref="B93:C94"/>
    <mergeCell ref="B83:C84"/>
    <mergeCell ref="B85:C86"/>
    <mergeCell ref="B63:C64"/>
    <mergeCell ref="B65:C66"/>
    <mergeCell ref="B67:C68"/>
    <mergeCell ref="B69:C70"/>
    <mergeCell ref="B71:C72"/>
    <mergeCell ref="B73:C74"/>
    <mergeCell ref="B75:C76"/>
    <mergeCell ref="B77:C78"/>
    <mergeCell ref="B51:C52"/>
    <mergeCell ref="B53:C54"/>
    <mergeCell ref="B55:C56"/>
    <mergeCell ref="B57:C58"/>
    <mergeCell ref="B31:C32"/>
    <mergeCell ref="B33:C34"/>
    <mergeCell ref="B59:C60"/>
    <mergeCell ref="B61:C62"/>
    <mergeCell ref="B39:C40"/>
    <mergeCell ref="B41:C42"/>
    <mergeCell ref="B43:C44"/>
    <mergeCell ref="B45:C46"/>
    <mergeCell ref="B47:C48"/>
    <mergeCell ref="B49:C50"/>
    <mergeCell ref="B35:C36"/>
    <mergeCell ref="B37:C38"/>
    <mergeCell ref="B15:C16"/>
    <mergeCell ref="B17:C18"/>
    <mergeCell ref="B19:C20"/>
    <mergeCell ref="B21:C22"/>
    <mergeCell ref="B23:C24"/>
    <mergeCell ref="B25:C26"/>
    <mergeCell ref="B27:C28"/>
    <mergeCell ref="B29:C30"/>
    <mergeCell ref="D108:CA108"/>
    <mergeCell ref="J17:J18"/>
    <mergeCell ref="J19:J20"/>
    <mergeCell ref="AR105:AT105"/>
    <mergeCell ref="AV105:AX105"/>
    <mergeCell ref="BK105:BK106"/>
    <mergeCell ref="BL105:BN106"/>
    <mergeCell ref="AJ105:AK106"/>
    <mergeCell ref="AL105:AL106"/>
    <mergeCell ref="AM105:AN106"/>
    <mergeCell ref="D112:CA112"/>
    <mergeCell ref="BW105:BX106"/>
    <mergeCell ref="BY105:CA106"/>
    <mergeCell ref="O106:S106"/>
    <mergeCell ref="T106:X106"/>
    <mergeCell ref="AQ106:BJ106"/>
    <mergeCell ref="BO105:BO106"/>
    <mergeCell ref="BP105:BR106"/>
    <mergeCell ref="BS105:BS106"/>
    <mergeCell ref="BT105:BV106"/>
    <mergeCell ref="AD105:AE106"/>
    <mergeCell ref="AF105:AF106"/>
    <mergeCell ref="AG105:AH106"/>
    <mergeCell ref="AI105:AI106"/>
    <mergeCell ref="BT103:BV104"/>
    <mergeCell ref="D105:E106"/>
    <mergeCell ref="F105:F106"/>
    <mergeCell ref="G105:I106"/>
    <mergeCell ref="K105:N106"/>
    <mergeCell ref="J105:J106"/>
    <mergeCell ref="T105:X105"/>
    <mergeCell ref="Y105:AA106"/>
    <mergeCell ref="AB105:AC106"/>
    <mergeCell ref="AO105:AP106"/>
    <mergeCell ref="BK103:BK104"/>
    <mergeCell ref="O105:S105"/>
    <mergeCell ref="BW103:BX104"/>
    <mergeCell ref="BY103:CA104"/>
    <mergeCell ref="O104:S104"/>
    <mergeCell ref="T104:X104"/>
    <mergeCell ref="AQ104:BJ104"/>
    <mergeCell ref="BO103:BO104"/>
    <mergeCell ref="BP103:BR104"/>
    <mergeCell ref="BS103:BS104"/>
    <mergeCell ref="AB103:AC104"/>
    <mergeCell ref="AD103:AE104"/>
    <mergeCell ref="BL103:BN104"/>
    <mergeCell ref="AJ103:AK104"/>
    <mergeCell ref="AL103:AL104"/>
    <mergeCell ref="AM103:AN104"/>
    <mergeCell ref="AO103:AP104"/>
    <mergeCell ref="AR103:AT103"/>
    <mergeCell ref="AI103:AI104"/>
    <mergeCell ref="AV103:AX103"/>
    <mergeCell ref="AF103:AF104"/>
    <mergeCell ref="AG103:AH104"/>
    <mergeCell ref="D103:E104"/>
    <mergeCell ref="F103:F104"/>
    <mergeCell ref="G103:I104"/>
    <mergeCell ref="K103:N104"/>
    <mergeCell ref="J103:J104"/>
    <mergeCell ref="O103:S103"/>
    <mergeCell ref="T103:X103"/>
    <mergeCell ref="Y103:AA104"/>
    <mergeCell ref="BW101:BX102"/>
    <mergeCell ref="BY101:CA102"/>
    <mergeCell ref="O102:S102"/>
    <mergeCell ref="T102:X102"/>
    <mergeCell ref="AQ102:BJ102"/>
    <mergeCell ref="BO101:BO102"/>
    <mergeCell ref="BP101:BR102"/>
    <mergeCell ref="BS101:BS102"/>
    <mergeCell ref="BT101:BV102"/>
    <mergeCell ref="AR101:AT101"/>
    <mergeCell ref="BK101:BK102"/>
    <mergeCell ref="BL101:BN102"/>
    <mergeCell ref="AJ101:AK102"/>
    <mergeCell ref="AL101:AL102"/>
    <mergeCell ref="AM101:AN102"/>
    <mergeCell ref="AO101:AP102"/>
    <mergeCell ref="AB101:AC102"/>
    <mergeCell ref="AD101:AE102"/>
    <mergeCell ref="AI101:AI102"/>
    <mergeCell ref="AV101:AX101"/>
    <mergeCell ref="AF101:AF102"/>
    <mergeCell ref="AG101:AH102"/>
    <mergeCell ref="D101:E102"/>
    <mergeCell ref="F101:F102"/>
    <mergeCell ref="G101:I102"/>
    <mergeCell ref="K101:N102"/>
    <mergeCell ref="J101:J102"/>
    <mergeCell ref="O101:S101"/>
    <mergeCell ref="T101:X101"/>
    <mergeCell ref="Y101:AA102"/>
    <mergeCell ref="BW99:BX100"/>
    <mergeCell ref="BL99:BN100"/>
    <mergeCell ref="AJ99:AK100"/>
    <mergeCell ref="AL99:AL100"/>
    <mergeCell ref="AM99:AN100"/>
    <mergeCell ref="AO99:AP100"/>
    <mergeCell ref="AB99:AC100"/>
    <mergeCell ref="BY99:CA100"/>
    <mergeCell ref="O100:S100"/>
    <mergeCell ref="T100:X100"/>
    <mergeCell ref="AQ100:BJ100"/>
    <mergeCell ref="BO99:BO100"/>
    <mergeCell ref="BP99:BR100"/>
    <mergeCell ref="BS99:BS100"/>
    <mergeCell ref="BT99:BV100"/>
    <mergeCell ref="AR99:AT99"/>
    <mergeCell ref="BK99:BK100"/>
    <mergeCell ref="AD99:AE100"/>
    <mergeCell ref="AI99:AI100"/>
    <mergeCell ref="AV99:AX99"/>
    <mergeCell ref="AF99:AF100"/>
    <mergeCell ref="AG99:AH100"/>
    <mergeCell ref="D99:E100"/>
    <mergeCell ref="F99:F100"/>
    <mergeCell ref="G99:I100"/>
    <mergeCell ref="K99:N100"/>
    <mergeCell ref="J99:J100"/>
    <mergeCell ref="O99:S99"/>
    <mergeCell ref="T99:X99"/>
    <mergeCell ref="Y99:AA100"/>
    <mergeCell ref="BW97:BX98"/>
    <mergeCell ref="BL97:BN98"/>
    <mergeCell ref="AJ97:AK98"/>
    <mergeCell ref="AL97:AL98"/>
    <mergeCell ref="AM97:AN98"/>
    <mergeCell ref="AO97:AP98"/>
    <mergeCell ref="AB97:AC98"/>
    <mergeCell ref="BY97:CA98"/>
    <mergeCell ref="O98:S98"/>
    <mergeCell ref="T98:X98"/>
    <mergeCell ref="AQ98:BJ98"/>
    <mergeCell ref="BO97:BO98"/>
    <mergeCell ref="BP97:BR98"/>
    <mergeCell ref="BS97:BS98"/>
    <mergeCell ref="BT97:BV98"/>
    <mergeCell ref="AR97:AT97"/>
    <mergeCell ref="BK97:BK98"/>
    <mergeCell ref="AD97:AE98"/>
    <mergeCell ref="AI97:AI98"/>
    <mergeCell ref="AV97:AX97"/>
    <mergeCell ref="AF97:AF98"/>
    <mergeCell ref="AG97:AH98"/>
    <mergeCell ref="D97:E98"/>
    <mergeCell ref="F97:F98"/>
    <mergeCell ref="G97:I98"/>
    <mergeCell ref="K97:N98"/>
    <mergeCell ref="J97:J98"/>
    <mergeCell ref="O97:S97"/>
    <mergeCell ref="T97:X97"/>
    <mergeCell ref="Y97:AA98"/>
    <mergeCell ref="BW95:BX96"/>
    <mergeCell ref="BL95:BN96"/>
    <mergeCell ref="AJ95:AK96"/>
    <mergeCell ref="AL95:AL96"/>
    <mergeCell ref="AM95:AN96"/>
    <mergeCell ref="AO95:AP96"/>
    <mergeCell ref="AB95:AC96"/>
    <mergeCell ref="BY95:CA96"/>
    <mergeCell ref="O96:S96"/>
    <mergeCell ref="T96:X96"/>
    <mergeCell ref="AQ96:BJ96"/>
    <mergeCell ref="BO95:BO96"/>
    <mergeCell ref="BP95:BR96"/>
    <mergeCell ref="BS95:BS96"/>
    <mergeCell ref="BT95:BV96"/>
    <mergeCell ref="AR95:AT95"/>
    <mergeCell ref="BK95:BK96"/>
    <mergeCell ref="AD95:AE96"/>
    <mergeCell ref="AI95:AI96"/>
    <mergeCell ref="AV95:AX95"/>
    <mergeCell ref="AF95:AF96"/>
    <mergeCell ref="AG95:AH96"/>
    <mergeCell ref="D95:E96"/>
    <mergeCell ref="F95:F96"/>
    <mergeCell ref="G95:I96"/>
    <mergeCell ref="K95:N96"/>
    <mergeCell ref="J95:J96"/>
    <mergeCell ref="O95:S95"/>
    <mergeCell ref="T95:X95"/>
    <mergeCell ref="Y95:AA96"/>
    <mergeCell ref="BW93:BX94"/>
    <mergeCell ref="BL93:BN94"/>
    <mergeCell ref="AJ93:AK94"/>
    <mergeCell ref="AL93:AL94"/>
    <mergeCell ref="AM93:AN94"/>
    <mergeCell ref="AO93:AP94"/>
    <mergeCell ref="AB93:AC94"/>
    <mergeCell ref="BY93:CA94"/>
    <mergeCell ref="O94:S94"/>
    <mergeCell ref="T94:X94"/>
    <mergeCell ref="AQ94:BJ94"/>
    <mergeCell ref="BO93:BO94"/>
    <mergeCell ref="BP93:BR94"/>
    <mergeCell ref="BS93:BS94"/>
    <mergeCell ref="BT93:BV94"/>
    <mergeCell ref="AR93:AT93"/>
    <mergeCell ref="BK93:BK94"/>
    <mergeCell ref="AD93:AE94"/>
    <mergeCell ref="AI93:AI94"/>
    <mergeCell ref="AV93:AX93"/>
    <mergeCell ref="AF93:AF94"/>
    <mergeCell ref="AG93:AH94"/>
    <mergeCell ref="D93:E94"/>
    <mergeCell ref="F93:F94"/>
    <mergeCell ref="G93:I94"/>
    <mergeCell ref="K93:N94"/>
    <mergeCell ref="J93:J94"/>
    <mergeCell ref="O93:S93"/>
    <mergeCell ref="T93:X93"/>
    <mergeCell ref="Y93:AA94"/>
    <mergeCell ref="BW91:BX92"/>
    <mergeCell ref="BL91:BN92"/>
    <mergeCell ref="AJ91:AK92"/>
    <mergeCell ref="AL91:AL92"/>
    <mergeCell ref="AM91:AN92"/>
    <mergeCell ref="AO91:AP92"/>
    <mergeCell ref="AB91:AC92"/>
    <mergeCell ref="BY91:CA92"/>
    <mergeCell ref="O92:S92"/>
    <mergeCell ref="T92:X92"/>
    <mergeCell ref="AQ92:BJ92"/>
    <mergeCell ref="BO91:BO92"/>
    <mergeCell ref="BP91:BR92"/>
    <mergeCell ref="BS91:BS92"/>
    <mergeCell ref="BT91:BV92"/>
    <mergeCell ref="AR91:AT91"/>
    <mergeCell ref="BK91:BK92"/>
    <mergeCell ref="AD91:AE92"/>
    <mergeCell ref="AI91:AI92"/>
    <mergeCell ref="AV91:AX91"/>
    <mergeCell ref="AF91:AF92"/>
    <mergeCell ref="AG91:AH92"/>
    <mergeCell ref="D91:E92"/>
    <mergeCell ref="F91:F92"/>
    <mergeCell ref="G91:I92"/>
    <mergeCell ref="K91:N92"/>
    <mergeCell ref="J91:J92"/>
    <mergeCell ref="O91:S91"/>
    <mergeCell ref="T91:X91"/>
    <mergeCell ref="Y91:AA92"/>
    <mergeCell ref="BW89:BX90"/>
    <mergeCell ref="BK89:BK90"/>
    <mergeCell ref="BL89:BN90"/>
    <mergeCell ref="AJ89:AK90"/>
    <mergeCell ref="AL89:AL90"/>
    <mergeCell ref="AM89:AN90"/>
    <mergeCell ref="AO89:AP90"/>
    <mergeCell ref="BY89:CA90"/>
    <mergeCell ref="O90:S90"/>
    <mergeCell ref="T90:X90"/>
    <mergeCell ref="AQ90:BJ90"/>
    <mergeCell ref="BO89:BO90"/>
    <mergeCell ref="BP89:BR90"/>
    <mergeCell ref="BS89:BS90"/>
    <mergeCell ref="BT89:BV90"/>
    <mergeCell ref="AR89:AT89"/>
    <mergeCell ref="AV89:AX89"/>
    <mergeCell ref="D89:E90"/>
    <mergeCell ref="F89:F90"/>
    <mergeCell ref="G89:I90"/>
    <mergeCell ref="K89:N90"/>
    <mergeCell ref="J89:J90"/>
    <mergeCell ref="O89:S89"/>
    <mergeCell ref="T89:X89"/>
    <mergeCell ref="AL87:AL88"/>
    <mergeCell ref="AM87:AN88"/>
    <mergeCell ref="AG89:AH90"/>
    <mergeCell ref="AI89:AI90"/>
    <mergeCell ref="Y89:AA90"/>
    <mergeCell ref="AB89:AC90"/>
    <mergeCell ref="AD89:AE90"/>
    <mergeCell ref="AF89:AF90"/>
    <mergeCell ref="BY87:CA88"/>
    <mergeCell ref="O88:S88"/>
    <mergeCell ref="T88:X88"/>
    <mergeCell ref="AQ88:BJ88"/>
    <mergeCell ref="BP87:BR88"/>
    <mergeCell ref="BS87:BS88"/>
    <mergeCell ref="AF87:AF88"/>
    <mergeCell ref="AG87:AH88"/>
    <mergeCell ref="BT87:BV88"/>
    <mergeCell ref="BW87:BX88"/>
    <mergeCell ref="D87:E88"/>
    <mergeCell ref="F87:F88"/>
    <mergeCell ref="G87:I88"/>
    <mergeCell ref="K87:N88"/>
    <mergeCell ref="J87:J88"/>
    <mergeCell ref="AI87:AI88"/>
    <mergeCell ref="AJ87:AK88"/>
    <mergeCell ref="BL87:BN88"/>
    <mergeCell ref="BO87:BO88"/>
    <mergeCell ref="AV87:AX87"/>
    <mergeCell ref="BK87:BK88"/>
    <mergeCell ref="AO87:AP88"/>
    <mergeCell ref="AR87:AT87"/>
    <mergeCell ref="O87:S87"/>
    <mergeCell ref="T87:X87"/>
    <mergeCell ref="Y87:AA88"/>
    <mergeCell ref="AB87:AC88"/>
    <mergeCell ref="BK85:BK86"/>
    <mergeCell ref="BL85:BN86"/>
    <mergeCell ref="AD87:AE88"/>
    <mergeCell ref="BW85:BX86"/>
    <mergeCell ref="AR85:AT85"/>
    <mergeCell ref="AV85:AX85"/>
    <mergeCell ref="AG85:AH86"/>
    <mergeCell ref="AI85:AI86"/>
    <mergeCell ref="BS85:BS86"/>
    <mergeCell ref="BT85:BV86"/>
    <mergeCell ref="BY85:CA86"/>
    <mergeCell ref="O86:S86"/>
    <mergeCell ref="T86:X86"/>
    <mergeCell ref="AQ86:BJ86"/>
    <mergeCell ref="BO85:BO86"/>
    <mergeCell ref="BP85:BR86"/>
    <mergeCell ref="AJ85:AK86"/>
    <mergeCell ref="AL85:AL86"/>
    <mergeCell ref="AM85:AN86"/>
    <mergeCell ref="AO85:AP86"/>
    <mergeCell ref="Y85:AA86"/>
    <mergeCell ref="AB85:AC86"/>
    <mergeCell ref="AD85:AE86"/>
    <mergeCell ref="AF85:AF86"/>
    <mergeCell ref="D85:E86"/>
    <mergeCell ref="F85:F86"/>
    <mergeCell ref="G85:I86"/>
    <mergeCell ref="K85:N86"/>
    <mergeCell ref="J85:J86"/>
    <mergeCell ref="O85:S85"/>
    <mergeCell ref="T85:X85"/>
    <mergeCell ref="BY75:CA76"/>
    <mergeCell ref="AQ76:BJ76"/>
    <mergeCell ref="O77:S77"/>
    <mergeCell ref="T77:X77"/>
    <mergeCell ref="AJ75:AK76"/>
    <mergeCell ref="AF75:AF76"/>
    <mergeCell ref="AG75:AH76"/>
    <mergeCell ref="AI75:AI76"/>
    <mergeCell ref="BW75:BX76"/>
    <mergeCell ref="D77:E78"/>
    <mergeCell ref="F77:F78"/>
    <mergeCell ref="G77:I78"/>
    <mergeCell ref="K77:N78"/>
    <mergeCell ref="BP75:BR76"/>
    <mergeCell ref="BS75:BS76"/>
    <mergeCell ref="BK75:BK76"/>
    <mergeCell ref="BL75:BN76"/>
    <mergeCell ref="BP77:BR78"/>
    <mergeCell ref="BW73:BX74"/>
    <mergeCell ref="BY73:CA74"/>
    <mergeCell ref="AQ74:BJ74"/>
    <mergeCell ref="D75:E76"/>
    <mergeCell ref="F75:F76"/>
    <mergeCell ref="G75:I76"/>
    <mergeCell ref="K75:N76"/>
    <mergeCell ref="Y75:AA76"/>
    <mergeCell ref="AB75:AC76"/>
    <mergeCell ref="AD75:AE76"/>
    <mergeCell ref="BW71:BX72"/>
    <mergeCell ref="BY71:CA72"/>
    <mergeCell ref="AQ72:BJ72"/>
    <mergeCell ref="D73:E74"/>
    <mergeCell ref="F73:F74"/>
    <mergeCell ref="G73:I74"/>
    <mergeCell ref="K73:N74"/>
    <mergeCell ref="Y73:AA74"/>
    <mergeCell ref="AB73:AC74"/>
    <mergeCell ref="AD73:AE74"/>
    <mergeCell ref="AQ70:BJ70"/>
    <mergeCell ref="D71:E72"/>
    <mergeCell ref="F71:F72"/>
    <mergeCell ref="G71:I72"/>
    <mergeCell ref="K71:N72"/>
    <mergeCell ref="Y71:AA72"/>
    <mergeCell ref="AB71:AC72"/>
    <mergeCell ref="AD71:AE72"/>
    <mergeCell ref="D69:E70"/>
    <mergeCell ref="F69:F70"/>
    <mergeCell ref="G69:I70"/>
    <mergeCell ref="K69:N70"/>
    <mergeCell ref="J69:J70"/>
    <mergeCell ref="BW67:BX68"/>
    <mergeCell ref="O67:S67"/>
    <mergeCell ref="T67:X67"/>
    <mergeCell ref="Y67:AA68"/>
    <mergeCell ref="AB67:AC68"/>
    <mergeCell ref="O68:S68"/>
    <mergeCell ref="T68:X68"/>
    <mergeCell ref="BY67:CA68"/>
    <mergeCell ref="AQ68:BJ68"/>
    <mergeCell ref="BP67:BR68"/>
    <mergeCell ref="BS67:BS68"/>
    <mergeCell ref="BT67:BV68"/>
    <mergeCell ref="AR67:AT67"/>
    <mergeCell ref="AV67:AX67"/>
    <mergeCell ref="BK67:BK68"/>
    <mergeCell ref="BL67:BN68"/>
    <mergeCell ref="AG67:AH68"/>
    <mergeCell ref="D67:E68"/>
    <mergeCell ref="F67:F68"/>
    <mergeCell ref="G67:I68"/>
    <mergeCell ref="K67:N68"/>
    <mergeCell ref="J67:J68"/>
    <mergeCell ref="BK73:BK74"/>
    <mergeCell ref="AD67:AE68"/>
    <mergeCell ref="AJ67:AK68"/>
    <mergeCell ref="AL67:AL68"/>
    <mergeCell ref="AI73:AI74"/>
    <mergeCell ref="AF71:AF72"/>
    <mergeCell ref="AG71:AH72"/>
    <mergeCell ref="AI71:AI72"/>
    <mergeCell ref="AI69:AI70"/>
    <mergeCell ref="AF67:AF68"/>
    <mergeCell ref="AO71:AP72"/>
    <mergeCell ref="AR71:AT71"/>
    <mergeCell ref="AR75:AT75"/>
    <mergeCell ref="AV75:AX75"/>
    <mergeCell ref="AO73:AP74"/>
    <mergeCell ref="BS77:BS78"/>
    <mergeCell ref="BW77:BX78"/>
    <mergeCell ref="AQ78:BJ78"/>
    <mergeCell ref="BT77:BV78"/>
    <mergeCell ref="AR77:AT77"/>
    <mergeCell ref="BL77:BN78"/>
    <mergeCell ref="O78:S78"/>
    <mergeCell ref="T78:X78"/>
    <mergeCell ref="AM77:AN78"/>
    <mergeCell ref="BK77:BK78"/>
    <mergeCell ref="Y77:AA78"/>
    <mergeCell ref="AB77:AC78"/>
    <mergeCell ref="AD77:AE78"/>
    <mergeCell ref="AF77:AF78"/>
    <mergeCell ref="AG77:AH78"/>
    <mergeCell ref="AI77:AI78"/>
    <mergeCell ref="D79:E80"/>
    <mergeCell ref="F79:F80"/>
    <mergeCell ref="G79:I80"/>
    <mergeCell ref="K79:N80"/>
    <mergeCell ref="J79:J80"/>
    <mergeCell ref="Y79:AA80"/>
    <mergeCell ref="AF79:AF80"/>
    <mergeCell ref="AG79:AH80"/>
    <mergeCell ref="AI79:AI80"/>
    <mergeCell ref="AB79:AC80"/>
    <mergeCell ref="AD79:AE80"/>
    <mergeCell ref="O80:S80"/>
    <mergeCell ref="T80:X80"/>
    <mergeCell ref="O79:S79"/>
    <mergeCell ref="T79:X79"/>
    <mergeCell ref="O76:S76"/>
    <mergeCell ref="T76:X76"/>
    <mergeCell ref="T74:X74"/>
    <mergeCell ref="AM75:AN76"/>
    <mergeCell ref="AL73:AL74"/>
    <mergeCell ref="AM73:AN74"/>
    <mergeCell ref="O75:S75"/>
    <mergeCell ref="T75:X75"/>
    <mergeCell ref="AF73:AF74"/>
    <mergeCell ref="AG73:AH74"/>
    <mergeCell ref="O74:S74"/>
    <mergeCell ref="BY79:CA80"/>
    <mergeCell ref="O73:S73"/>
    <mergeCell ref="T73:X73"/>
    <mergeCell ref="AR73:AT73"/>
    <mergeCell ref="AV73:AX73"/>
    <mergeCell ref="BO79:BO80"/>
    <mergeCell ref="BP79:BR80"/>
    <mergeCell ref="BS79:BS80"/>
    <mergeCell ref="BT79:BV80"/>
    <mergeCell ref="AR79:AT79"/>
    <mergeCell ref="BL73:BN74"/>
    <mergeCell ref="BO75:BO76"/>
    <mergeCell ref="AV79:AX79"/>
    <mergeCell ref="BK79:BK80"/>
    <mergeCell ref="BL79:BN80"/>
    <mergeCell ref="AQ80:BJ80"/>
    <mergeCell ref="AV77:AX77"/>
    <mergeCell ref="BO77:BO78"/>
    <mergeCell ref="BO73:BO74"/>
    <mergeCell ref="BO71:BO72"/>
    <mergeCell ref="BP71:BR72"/>
    <mergeCell ref="BS71:BS72"/>
    <mergeCell ref="BT73:BV74"/>
    <mergeCell ref="BP73:BR74"/>
    <mergeCell ref="BS73:BS74"/>
    <mergeCell ref="AL79:AL80"/>
    <mergeCell ref="AM79:AN80"/>
    <mergeCell ref="AO79:AP80"/>
    <mergeCell ref="AJ73:AK74"/>
    <mergeCell ref="AL77:AL78"/>
    <mergeCell ref="AJ79:AK80"/>
    <mergeCell ref="AJ77:AK78"/>
    <mergeCell ref="AO77:AP78"/>
    <mergeCell ref="AL75:AL76"/>
    <mergeCell ref="AO75:AP76"/>
    <mergeCell ref="D81:E82"/>
    <mergeCell ref="F81:F82"/>
    <mergeCell ref="G81:I82"/>
    <mergeCell ref="K81:N82"/>
    <mergeCell ref="J81:J82"/>
    <mergeCell ref="AF81:AF82"/>
    <mergeCell ref="AG81:AH82"/>
    <mergeCell ref="AI81:AI82"/>
    <mergeCell ref="O81:S81"/>
    <mergeCell ref="T81:X81"/>
    <mergeCell ref="Y81:AA82"/>
    <mergeCell ref="AB81:AC82"/>
    <mergeCell ref="O69:S69"/>
    <mergeCell ref="T69:X69"/>
    <mergeCell ref="Y69:AA70"/>
    <mergeCell ref="AB69:AC70"/>
    <mergeCell ref="AB83:AC84"/>
    <mergeCell ref="BS81:BS82"/>
    <mergeCell ref="BT81:BV82"/>
    <mergeCell ref="BO81:BO82"/>
    <mergeCell ref="BP81:BR82"/>
    <mergeCell ref="BK83:BK84"/>
    <mergeCell ref="BL83:BN84"/>
    <mergeCell ref="BS83:BS84"/>
    <mergeCell ref="BT83:BV84"/>
    <mergeCell ref="AR81:AT81"/>
    <mergeCell ref="BK81:BK82"/>
    <mergeCell ref="BL81:BN82"/>
    <mergeCell ref="AO69:AP70"/>
    <mergeCell ref="AR69:AT69"/>
    <mergeCell ref="AV69:AX69"/>
    <mergeCell ref="AV81:AX81"/>
    <mergeCell ref="AQ82:BJ82"/>
    <mergeCell ref="AV71:AX71"/>
    <mergeCell ref="BK71:BK72"/>
    <mergeCell ref="BL71:BN72"/>
    <mergeCell ref="O70:S70"/>
    <mergeCell ref="T70:X70"/>
    <mergeCell ref="Y83:AA84"/>
    <mergeCell ref="O84:S84"/>
    <mergeCell ref="O71:S71"/>
    <mergeCell ref="T71:X71"/>
    <mergeCell ref="O72:S72"/>
    <mergeCell ref="T72:X72"/>
    <mergeCell ref="O82:S82"/>
    <mergeCell ref="T82:X82"/>
    <mergeCell ref="D83:E84"/>
    <mergeCell ref="F83:F84"/>
    <mergeCell ref="G83:I84"/>
    <mergeCell ref="K83:N84"/>
    <mergeCell ref="J83:J84"/>
    <mergeCell ref="BW81:BX82"/>
    <mergeCell ref="BY81:CA82"/>
    <mergeCell ref="BS69:BS70"/>
    <mergeCell ref="BT69:BV70"/>
    <mergeCell ref="BT71:BV72"/>
    <mergeCell ref="BW79:BX80"/>
    <mergeCell ref="BY77:CA78"/>
    <mergeCell ref="BT75:BV76"/>
    <mergeCell ref="BW69:BX70"/>
    <mergeCell ref="BY69:CA70"/>
    <mergeCell ref="BP69:BR70"/>
    <mergeCell ref="AM69:AN70"/>
    <mergeCell ref="AI83:AI84"/>
    <mergeCell ref="BO67:BO68"/>
    <mergeCell ref="BK69:BK70"/>
    <mergeCell ref="BL69:BN70"/>
    <mergeCell ref="AJ69:AK70"/>
    <mergeCell ref="AL69:AL70"/>
    <mergeCell ref="BO69:BO70"/>
    <mergeCell ref="AM81:AN82"/>
    <mergeCell ref="AO67:AP68"/>
    <mergeCell ref="AJ83:AK84"/>
    <mergeCell ref="AL83:AL84"/>
    <mergeCell ref="AM83:AN84"/>
    <mergeCell ref="AO83:AP84"/>
    <mergeCell ref="AO81:AP82"/>
    <mergeCell ref="AJ71:AK72"/>
    <mergeCell ref="AL71:AL72"/>
    <mergeCell ref="AM71:AN72"/>
    <mergeCell ref="AJ81:AK82"/>
    <mergeCell ref="AD83:AE84"/>
    <mergeCell ref="AF83:AF84"/>
    <mergeCell ref="AG83:AH84"/>
    <mergeCell ref="AM67:AN68"/>
    <mergeCell ref="AI67:AI68"/>
    <mergeCell ref="AF69:AF70"/>
    <mergeCell ref="AG69:AH70"/>
    <mergeCell ref="AD69:AE70"/>
    <mergeCell ref="AL81:AL82"/>
    <mergeCell ref="AD81:AE82"/>
    <mergeCell ref="O83:S83"/>
    <mergeCell ref="T83:X83"/>
    <mergeCell ref="BW83:BX84"/>
    <mergeCell ref="BY83:CA84"/>
    <mergeCell ref="BO83:BO84"/>
    <mergeCell ref="BP83:BR84"/>
    <mergeCell ref="T84:X84"/>
    <mergeCell ref="AR83:AT83"/>
    <mergeCell ref="AV83:AX83"/>
    <mergeCell ref="AQ84:BJ84"/>
    <mergeCell ref="BW45:BX46"/>
    <mergeCell ref="BY45:CA46"/>
    <mergeCell ref="O46:S46"/>
    <mergeCell ref="T46:X46"/>
    <mergeCell ref="AQ46:BJ46"/>
    <mergeCell ref="BO45:BO46"/>
    <mergeCell ref="BP45:BR46"/>
    <mergeCell ref="BS45:BS46"/>
    <mergeCell ref="BT45:BV46"/>
    <mergeCell ref="AR45:AT45"/>
    <mergeCell ref="BK45:BK46"/>
    <mergeCell ref="BL45:BN46"/>
    <mergeCell ref="AJ45:AK46"/>
    <mergeCell ref="AL45:AL46"/>
    <mergeCell ref="AM45:AN46"/>
    <mergeCell ref="AO45:AP46"/>
    <mergeCell ref="AB45:AC46"/>
    <mergeCell ref="AD45:AE46"/>
    <mergeCell ref="AI45:AI46"/>
    <mergeCell ref="AV45:AX45"/>
    <mergeCell ref="AF45:AF46"/>
    <mergeCell ref="AG45:AH46"/>
    <mergeCell ref="D45:E46"/>
    <mergeCell ref="F45:F46"/>
    <mergeCell ref="G45:I46"/>
    <mergeCell ref="K45:N46"/>
    <mergeCell ref="J45:J46"/>
    <mergeCell ref="O45:S45"/>
    <mergeCell ref="T45:X45"/>
    <mergeCell ref="Y45:AA46"/>
    <mergeCell ref="BW43:BX44"/>
    <mergeCell ref="BL43:BN44"/>
    <mergeCell ref="AJ43:AK44"/>
    <mergeCell ref="AL43:AL44"/>
    <mergeCell ref="AM43:AN44"/>
    <mergeCell ref="AO43:AP44"/>
    <mergeCell ref="AB43:AC44"/>
    <mergeCell ref="BY43:CA44"/>
    <mergeCell ref="O44:S44"/>
    <mergeCell ref="T44:X44"/>
    <mergeCell ref="AQ44:BJ44"/>
    <mergeCell ref="BO43:BO44"/>
    <mergeCell ref="BP43:BR44"/>
    <mergeCell ref="BS43:BS44"/>
    <mergeCell ref="BT43:BV44"/>
    <mergeCell ref="AR43:AT43"/>
    <mergeCell ref="BK43:BK44"/>
    <mergeCell ref="AD43:AE44"/>
    <mergeCell ref="AI43:AI44"/>
    <mergeCell ref="AV43:AX43"/>
    <mergeCell ref="AF43:AF44"/>
    <mergeCell ref="AG43:AH44"/>
    <mergeCell ref="D43:E44"/>
    <mergeCell ref="F43:F44"/>
    <mergeCell ref="G43:I44"/>
    <mergeCell ref="K43:N44"/>
    <mergeCell ref="J43:J44"/>
    <mergeCell ref="O43:S43"/>
    <mergeCell ref="T43:X43"/>
    <mergeCell ref="Y43:AA44"/>
    <mergeCell ref="BW41:BX42"/>
    <mergeCell ref="BL41:BN42"/>
    <mergeCell ref="AJ41:AK42"/>
    <mergeCell ref="AL41:AL42"/>
    <mergeCell ref="AM41:AN42"/>
    <mergeCell ref="AO41:AP42"/>
    <mergeCell ref="AB41:AC42"/>
    <mergeCell ref="BY41:CA42"/>
    <mergeCell ref="O42:S42"/>
    <mergeCell ref="T42:X42"/>
    <mergeCell ref="AQ42:BJ42"/>
    <mergeCell ref="BO41:BO42"/>
    <mergeCell ref="BP41:BR42"/>
    <mergeCell ref="BS41:BS42"/>
    <mergeCell ref="BT41:BV42"/>
    <mergeCell ref="AR41:AT41"/>
    <mergeCell ref="BK41:BK42"/>
    <mergeCell ref="AD41:AE42"/>
    <mergeCell ref="AI41:AI42"/>
    <mergeCell ref="AV41:AX41"/>
    <mergeCell ref="AF41:AF42"/>
    <mergeCell ref="AG41:AH42"/>
    <mergeCell ref="D41:E42"/>
    <mergeCell ref="F41:F42"/>
    <mergeCell ref="G41:I42"/>
    <mergeCell ref="K41:N42"/>
    <mergeCell ref="J41:J42"/>
    <mergeCell ref="O41:S41"/>
    <mergeCell ref="T41:X41"/>
    <mergeCell ref="Y41:AA42"/>
    <mergeCell ref="BW39:BX40"/>
    <mergeCell ref="BL39:BN40"/>
    <mergeCell ref="AJ39:AK40"/>
    <mergeCell ref="AL39:AL40"/>
    <mergeCell ref="AM39:AN40"/>
    <mergeCell ref="AO39:AP40"/>
    <mergeCell ref="AB39:AC40"/>
    <mergeCell ref="BY39:CA40"/>
    <mergeCell ref="O40:S40"/>
    <mergeCell ref="T40:X40"/>
    <mergeCell ref="AQ40:BJ40"/>
    <mergeCell ref="BO39:BO40"/>
    <mergeCell ref="BP39:BR40"/>
    <mergeCell ref="BS39:BS40"/>
    <mergeCell ref="BT39:BV40"/>
    <mergeCell ref="AR39:AT39"/>
    <mergeCell ref="BK39:BK40"/>
    <mergeCell ref="AD39:AE40"/>
    <mergeCell ref="AI39:AI40"/>
    <mergeCell ref="AV39:AX39"/>
    <mergeCell ref="AF39:AF40"/>
    <mergeCell ref="AG39:AH40"/>
    <mergeCell ref="D39:E40"/>
    <mergeCell ref="F39:F40"/>
    <mergeCell ref="G39:I40"/>
    <mergeCell ref="K39:N40"/>
    <mergeCell ref="J39:J40"/>
    <mergeCell ref="O39:S39"/>
    <mergeCell ref="T39:X39"/>
    <mergeCell ref="Y39:AA40"/>
    <mergeCell ref="BW37:BX38"/>
    <mergeCell ref="BL37:BN38"/>
    <mergeCell ref="AJ37:AK38"/>
    <mergeCell ref="AL37:AL38"/>
    <mergeCell ref="AM37:AN38"/>
    <mergeCell ref="AO37:AP38"/>
    <mergeCell ref="AB37:AC38"/>
    <mergeCell ref="BY37:CA38"/>
    <mergeCell ref="O38:S38"/>
    <mergeCell ref="T38:X38"/>
    <mergeCell ref="AQ38:BJ38"/>
    <mergeCell ref="BO37:BO38"/>
    <mergeCell ref="BP37:BR38"/>
    <mergeCell ref="BS37:BS38"/>
    <mergeCell ref="BT37:BV38"/>
    <mergeCell ref="AR37:AT37"/>
    <mergeCell ref="BK37:BK38"/>
    <mergeCell ref="AD37:AE38"/>
    <mergeCell ref="AI37:AI38"/>
    <mergeCell ref="AV37:AX37"/>
    <mergeCell ref="AF37:AF38"/>
    <mergeCell ref="AG37:AH38"/>
    <mergeCell ref="D37:E38"/>
    <mergeCell ref="F37:F38"/>
    <mergeCell ref="G37:I38"/>
    <mergeCell ref="K37:N38"/>
    <mergeCell ref="J37:J38"/>
    <mergeCell ref="O37:S37"/>
    <mergeCell ref="T37:X37"/>
    <mergeCell ref="Y37:AA38"/>
    <mergeCell ref="BW35:BX36"/>
    <mergeCell ref="BL35:BN36"/>
    <mergeCell ref="AJ35:AK36"/>
    <mergeCell ref="AL35:AL36"/>
    <mergeCell ref="AM35:AN36"/>
    <mergeCell ref="AO35:AP36"/>
    <mergeCell ref="AB35:AC36"/>
    <mergeCell ref="BY35:CA36"/>
    <mergeCell ref="O36:S36"/>
    <mergeCell ref="T36:X36"/>
    <mergeCell ref="AQ36:BJ36"/>
    <mergeCell ref="BO35:BO36"/>
    <mergeCell ref="BP35:BR36"/>
    <mergeCell ref="BS35:BS36"/>
    <mergeCell ref="BT35:BV36"/>
    <mergeCell ref="AR35:AT35"/>
    <mergeCell ref="BK35:BK36"/>
    <mergeCell ref="AD35:AE36"/>
    <mergeCell ref="AI35:AI36"/>
    <mergeCell ref="AV35:AX35"/>
    <mergeCell ref="AF35:AF36"/>
    <mergeCell ref="AG35:AH36"/>
    <mergeCell ref="D35:E36"/>
    <mergeCell ref="F35:F36"/>
    <mergeCell ref="G35:I36"/>
    <mergeCell ref="K35:N36"/>
    <mergeCell ref="J35:J36"/>
    <mergeCell ref="O35:S35"/>
    <mergeCell ref="T35:X35"/>
    <mergeCell ref="Y35:AA36"/>
    <mergeCell ref="BW33:BX34"/>
    <mergeCell ref="BL33:BN34"/>
    <mergeCell ref="AJ33:AK34"/>
    <mergeCell ref="AL33:AL34"/>
    <mergeCell ref="AM33:AN34"/>
    <mergeCell ref="AO33:AP34"/>
    <mergeCell ref="AB33:AC34"/>
    <mergeCell ref="BY33:CA34"/>
    <mergeCell ref="O34:S34"/>
    <mergeCell ref="T34:X34"/>
    <mergeCell ref="AQ34:BJ34"/>
    <mergeCell ref="BO33:BO34"/>
    <mergeCell ref="BP33:BR34"/>
    <mergeCell ref="BS33:BS34"/>
    <mergeCell ref="BT33:BV34"/>
    <mergeCell ref="AR33:AT33"/>
    <mergeCell ref="BK33:BK34"/>
    <mergeCell ref="AD33:AE34"/>
    <mergeCell ref="AI33:AI34"/>
    <mergeCell ref="AV33:AX33"/>
    <mergeCell ref="AF33:AF34"/>
    <mergeCell ref="AG33:AH34"/>
    <mergeCell ref="D33:E34"/>
    <mergeCell ref="F33:F34"/>
    <mergeCell ref="G33:I34"/>
    <mergeCell ref="K33:N34"/>
    <mergeCell ref="J33:J34"/>
    <mergeCell ref="O33:S33"/>
    <mergeCell ref="T33:X33"/>
    <mergeCell ref="Y33:AA34"/>
    <mergeCell ref="BW31:BX32"/>
    <mergeCell ref="BL31:BN32"/>
    <mergeCell ref="AJ31:AK32"/>
    <mergeCell ref="AL31:AL32"/>
    <mergeCell ref="AM31:AN32"/>
    <mergeCell ref="AO31:AP32"/>
    <mergeCell ref="AB31:AC32"/>
    <mergeCell ref="BY31:CA32"/>
    <mergeCell ref="O32:S32"/>
    <mergeCell ref="T32:X32"/>
    <mergeCell ref="AQ32:BJ32"/>
    <mergeCell ref="BO31:BO32"/>
    <mergeCell ref="BP31:BR32"/>
    <mergeCell ref="BS31:BS32"/>
    <mergeCell ref="BT31:BV32"/>
    <mergeCell ref="AR31:AT31"/>
    <mergeCell ref="BK31:BK32"/>
    <mergeCell ref="AD31:AE32"/>
    <mergeCell ref="AI31:AI32"/>
    <mergeCell ref="AV31:AX31"/>
    <mergeCell ref="AF31:AF32"/>
    <mergeCell ref="AG31:AH32"/>
    <mergeCell ref="D31:E32"/>
    <mergeCell ref="F31:F32"/>
    <mergeCell ref="G31:I32"/>
    <mergeCell ref="K31:N32"/>
    <mergeCell ref="J31:J32"/>
    <mergeCell ref="O31:S31"/>
    <mergeCell ref="T31:X31"/>
    <mergeCell ref="Y31:AA32"/>
    <mergeCell ref="BW29:BX30"/>
    <mergeCell ref="BL29:BN30"/>
    <mergeCell ref="AJ29:AK30"/>
    <mergeCell ref="AL29:AL30"/>
    <mergeCell ref="AM29:AN30"/>
    <mergeCell ref="AO29:AP30"/>
    <mergeCell ref="AB29:AC30"/>
    <mergeCell ref="BY29:CA30"/>
    <mergeCell ref="O30:S30"/>
    <mergeCell ref="T30:X30"/>
    <mergeCell ref="AQ30:BJ30"/>
    <mergeCell ref="BO29:BO30"/>
    <mergeCell ref="BP29:BR30"/>
    <mergeCell ref="BS29:BS30"/>
    <mergeCell ref="BT29:BV30"/>
    <mergeCell ref="AR29:AT29"/>
    <mergeCell ref="BK29:BK30"/>
    <mergeCell ref="AD29:AE30"/>
    <mergeCell ref="AI29:AI30"/>
    <mergeCell ref="AV29:AX29"/>
    <mergeCell ref="AF29:AF30"/>
    <mergeCell ref="AG29:AH30"/>
    <mergeCell ref="D29:E30"/>
    <mergeCell ref="F29:F30"/>
    <mergeCell ref="G29:I30"/>
    <mergeCell ref="K29:N30"/>
    <mergeCell ref="J29:J30"/>
    <mergeCell ref="O29:S29"/>
    <mergeCell ref="T29:X29"/>
    <mergeCell ref="Y29:AA30"/>
    <mergeCell ref="BW27:BX28"/>
    <mergeCell ref="BL27:BN28"/>
    <mergeCell ref="AJ27:AK28"/>
    <mergeCell ref="AL27:AL28"/>
    <mergeCell ref="AM27:AN28"/>
    <mergeCell ref="AO27:AP28"/>
    <mergeCell ref="AB27:AC28"/>
    <mergeCell ref="BY27:CA28"/>
    <mergeCell ref="O28:S28"/>
    <mergeCell ref="T28:X28"/>
    <mergeCell ref="AQ28:BJ28"/>
    <mergeCell ref="BO27:BO28"/>
    <mergeCell ref="BP27:BR28"/>
    <mergeCell ref="BS27:BS28"/>
    <mergeCell ref="BT27:BV28"/>
    <mergeCell ref="AR27:AT27"/>
    <mergeCell ref="BK27:BK28"/>
    <mergeCell ref="AD27:AE28"/>
    <mergeCell ref="AI27:AI28"/>
    <mergeCell ref="AV27:AX27"/>
    <mergeCell ref="AF27:AF28"/>
    <mergeCell ref="AG27:AH28"/>
    <mergeCell ref="D27:E28"/>
    <mergeCell ref="F27:F28"/>
    <mergeCell ref="G27:I28"/>
    <mergeCell ref="K27:N28"/>
    <mergeCell ref="J27:J28"/>
    <mergeCell ref="O27:S27"/>
    <mergeCell ref="T27:X27"/>
    <mergeCell ref="Y27:AA28"/>
    <mergeCell ref="BW25:BX26"/>
    <mergeCell ref="BL25:BN26"/>
    <mergeCell ref="AJ25:AK26"/>
    <mergeCell ref="AL25:AL26"/>
    <mergeCell ref="AM25:AN26"/>
    <mergeCell ref="AO25:AP26"/>
    <mergeCell ref="AB25:AC26"/>
    <mergeCell ref="BY25:CA26"/>
    <mergeCell ref="O26:S26"/>
    <mergeCell ref="T26:X26"/>
    <mergeCell ref="AQ26:BJ26"/>
    <mergeCell ref="BO25:BO26"/>
    <mergeCell ref="BP25:BR26"/>
    <mergeCell ref="BS25:BS26"/>
    <mergeCell ref="BT25:BV26"/>
    <mergeCell ref="AR25:AT25"/>
    <mergeCell ref="BK25:BK26"/>
    <mergeCell ref="AD25:AE26"/>
    <mergeCell ref="AI25:AI26"/>
    <mergeCell ref="AV25:AX25"/>
    <mergeCell ref="AF25:AF26"/>
    <mergeCell ref="AG25:AH26"/>
    <mergeCell ref="D25:E26"/>
    <mergeCell ref="F25:F26"/>
    <mergeCell ref="G25:I26"/>
    <mergeCell ref="K25:N26"/>
    <mergeCell ref="J25:J26"/>
    <mergeCell ref="O25:S25"/>
    <mergeCell ref="T25:X25"/>
    <mergeCell ref="Y25:AA26"/>
    <mergeCell ref="BW23:BX24"/>
    <mergeCell ref="BL23:BN24"/>
    <mergeCell ref="AJ23:AK24"/>
    <mergeCell ref="AL23:AL24"/>
    <mergeCell ref="AM23:AN24"/>
    <mergeCell ref="AO23:AP24"/>
    <mergeCell ref="AB23:AC24"/>
    <mergeCell ref="BY23:CA24"/>
    <mergeCell ref="O24:S24"/>
    <mergeCell ref="T24:X24"/>
    <mergeCell ref="AQ24:BJ24"/>
    <mergeCell ref="BO23:BO24"/>
    <mergeCell ref="BP23:BR24"/>
    <mergeCell ref="BS23:BS24"/>
    <mergeCell ref="BT23:BV24"/>
    <mergeCell ref="AR23:AT23"/>
    <mergeCell ref="BK23:BK24"/>
    <mergeCell ref="AD23:AE24"/>
    <mergeCell ref="AI23:AI24"/>
    <mergeCell ref="AV23:AX23"/>
    <mergeCell ref="AF23:AF24"/>
    <mergeCell ref="AG23:AH24"/>
    <mergeCell ref="D23:E24"/>
    <mergeCell ref="F23:F24"/>
    <mergeCell ref="G23:I24"/>
    <mergeCell ref="K23:N24"/>
    <mergeCell ref="J23:J24"/>
    <mergeCell ref="O23:S23"/>
    <mergeCell ref="T23:X23"/>
    <mergeCell ref="Y23:AA24"/>
    <mergeCell ref="BW21:BX22"/>
    <mergeCell ref="BL21:BN22"/>
    <mergeCell ref="AJ21:AK22"/>
    <mergeCell ref="AL21:AL22"/>
    <mergeCell ref="AM21:AN22"/>
    <mergeCell ref="AO21:AP22"/>
    <mergeCell ref="AB21:AC22"/>
    <mergeCell ref="BY21:CA22"/>
    <mergeCell ref="O22:S22"/>
    <mergeCell ref="T22:X22"/>
    <mergeCell ref="AQ22:BJ22"/>
    <mergeCell ref="BO21:BO22"/>
    <mergeCell ref="BP21:BR22"/>
    <mergeCell ref="BS21:BS22"/>
    <mergeCell ref="BT21:BV22"/>
    <mergeCell ref="AR21:AT21"/>
    <mergeCell ref="BK21:BK22"/>
    <mergeCell ref="AD21:AE22"/>
    <mergeCell ref="AI21:AI22"/>
    <mergeCell ref="AV21:AX21"/>
    <mergeCell ref="AF21:AF22"/>
    <mergeCell ref="AG21:AH22"/>
    <mergeCell ref="D21:E22"/>
    <mergeCell ref="F21:F22"/>
    <mergeCell ref="G21:I22"/>
    <mergeCell ref="K21:N22"/>
    <mergeCell ref="J21:J22"/>
    <mergeCell ref="O21:S21"/>
    <mergeCell ref="T21:X21"/>
    <mergeCell ref="Y21:AA22"/>
    <mergeCell ref="BW19:BX20"/>
    <mergeCell ref="BL19:BN20"/>
    <mergeCell ref="AJ19:AK20"/>
    <mergeCell ref="AL19:AL20"/>
    <mergeCell ref="AM19:AN20"/>
    <mergeCell ref="AO19:AP20"/>
    <mergeCell ref="AB19:AC20"/>
    <mergeCell ref="BY19:CA20"/>
    <mergeCell ref="O20:S20"/>
    <mergeCell ref="T20:X20"/>
    <mergeCell ref="AQ20:BJ20"/>
    <mergeCell ref="BO19:BO20"/>
    <mergeCell ref="BP19:BR20"/>
    <mergeCell ref="BS19:BS20"/>
    <mergeCell ref="BT19:BV20"/>
    <mergeCell ref="AR19:AT19"/>
    <mergeCell ref="BK19:BK20"/>
    <mergeCell ref="AD19:AE20"/>
    <mergeCell ref="AF19:AF20"/>
    <mergeCell ref="AV19:AX19"/>
    <mergeCell ref="BL17:BN18"/>
    <mergeCell ref="AG19:AH20"/>
    <mergeCell ref="AI19:AI20"/>
    <mergeCell ref="AV17:AX17"/>
    <mergeCell ref="BK17:BK18"/>
    <mergeCell ref="AM17:AN18"/>
    <mergeCell ref="D19:E20"/>
    <mergeCell ref="F19:F20"/>
    <mergeCell ref="G19:I20"/>
    <mergeCell ref="K19:N20"/>
    <mergeCell ref="O19:S19"/>
    <mergeCell ref="T19:X19"/>
    <mergeCell ref="Y19:AA20"/>
    <mergeCell ref="AO17:AP18"/>
    <mergeCell ref="AD17:AE18"/>
    <mergeCell ref="AF17:AF18"/>
    <mergeCell ref="AG17:AH18"/>
    <mergeCell ref="AI17:AI18"/>
    <mergeCell ref="AJ17:AK18"/>
    <mergeCell ref="AL17:AL18"/>
    <mergeCell ref="BY17:CA18"/>
    <mergeCell ref="O18:S18"/>
    <mergeCell ref="T18:X18"/>
    <mergeCell ref="AQ18:BJ18"/>
    <mergeCell ref="BO17:BO18"/>
    <mergeCell ref="BP17:BR18"/>
    <mergeCell ref="BS17:BS18"/>
    <mergeCell ref="BT17:BV18"/>
    <mergeCell ref="AR17:AT17"/>
    <mergeCell ref="BW17:BX18"/>
    <mergeCell ref="O17:S17"/>
    <mergeCell ref="T17:X17"/>
    <mergeCell ref="Y17:AA18"/>
    <mergeCell ref="AB17:AC18"/>
    <mergeCell ref="D17:E18"/>
    <mergeCell ref="F17:F18"/>
    <mergeCell ref="G17:I18"/>
    <mergeCell ref="K17:N18"/>
    <mergeCell ref="AM15:AN16"/>
    <mergeCell ref="T16:X16"/>
    <mergeCell ref="BW15:BX16"/>
    <mergeCell ref="BY15:CA16"/>
    <mergeCell ref="AO15:BJ16"/>
    <mergeCell ref="BK15:BV16"/>
    <mergeCell ref="T15:X15"/>
    <mergeCell ref="Y15:AA16"/>
    <mergeCell ref="AB15:AL16"/>
    <mergeCell ref="D15:E16"/>
    <mergeCell ref="F15:I16"/>
    <mergeCell ref="K15:N16"/>
    <mergeCell ref="O15:S15"/>
    <mergeCell ref="O16:S16"/>
    <mergeCell ref="BY11:CA11"/>
    <mergeCell ref="BY12:CA13"/>
    <mergeCell ref="V14:X14"/>
    <mergeCell ref="Y14:AI14"/>
    <mergeCell ref="AK14:AP14"/>
    <mergeCell ref="BO14:BP14"/>
    <mergeCell ref="BQ14:BS14"/>
    <mergeCell ref="BU14:BW14"/>
    <mergeCell ref="BY14:CA14"/>
    <mergeCell ref="BC12:BE14"/>
    <mergeCell ref="BX12:BX13"/>
    <mergeCell ref="BO11:BP11"/>
    <mergeCell ref="BQ11:BS11"/>
    <mergeCell ref="BU11:BW11"/>
    <mergeCell ref="BO12:BP13"/>
    <mergeCell ref="BB10:BB11"/>
    <mergeCell ref="BQ12:BS13"/>
    <mergeCell ref="BT12:BT13"/>
    <mergeCell ref="BU12:BW13"/>
    <mergeCell ref="AU12:AW14"/>
    <mergeCell ref="AX12:AX14"/>
    <mergeCell ref="AY12:BA14"/>
    <mergeCell ref="BB12:BB14"/>
    <mergeCell ref="AY10:BA11"/>
    <mergeCell ref="AQ9:AS9"/>
    <mergeCell ref="AT9:BZ9"/>
    <mergeCell ref="AE7:AJ7"/>
    <mergeCell ref="AE8:AJ8"/>
    <mergeCell ref="BF10:BF14"/>
    <mergeCell ref="BG10:BH10"/>
    <mergeCell ref="V11:AQ13"/>
    <mergeCell ref="BG11:BN14"/>
    <mergeCell ref="AS12:AT14"/>
    <mergeCell ref="AS10:AT11"/>
    <mergeCell ref="S7:X7"/>
    <mergeCell ref="AU10:AW11"/>
    <mergeCell ref="AX10:AX11"/>
    <mergeCell ref="S8:X8"/>
    <mergeCell ref="S9:X9"/>
    <mergeCell ref="Y7:AD7"/>
    <mergeCell ref="Y8:AD8"/>
    <mergeCell ref="Y9:AD9"/>
    <mergeCell ref="G10:G14"/>
    <mergeCell ref="U10:U14"/>
    <mergeCell ref="W10:Y10"/>
    <mergeCell ref="AA10:AD10"/>
    <mergeCell ref="CA7:CA8"/>
    <mergeCell ref="AQ7:BM8"/>
    <mergeCell ref="BN7:BO8"/>
    <mergeCell ref="BP7:BP8"/>
    <mergeCell ref="BQ7:BZ8"/>
    <mergeCell ref="BQ6:BZ6"/>
    <mergeCell ref="B7:C9"/>
    <mergeCell ref="D7:E9"/>
    <mergeCell ref="F7:G9"/>
    <mergeCell ref="M7:N9"/>
    <mergeCell ref="O7:P9"/>
    <mergeCell ref="Q7:R9"/>
    <mergeCell ref="B6:E6"/>
    <mergeCell ref="F6:J6"/>
    <mergeCell ref="S6:AJ6"/>
    <mergeCell ref="BW2:BZ2"/>
    <mergeCell ref="V5:AA5"/>
    <mergeCell ref="AC5:AG5"/>
    <mergeCell ref="AI5:AU5"/>
    <mergeCell ref="AW5:BJ5"/>
    <mergeCell ref="BL5:BQ5"/>
    <mergeCell ref="BR5:BS5"/>
    <mergeCell ref="BU5:BV5"/>
    <mergeCell ref="BX5:BY5"/>
    <mergeCell ref="BM2:BQ3"/>
    <mergeCell ref="W2:Y3"/>
    <mergeCell ref="Z2:Z3"/>
    <mergeCell ref="AA2:AC3"/>
    <mergeCell ref="AD2:AD3"/>
    <mergeCell ref="AE2:AG3"/>
    <mergeCell ref="AJ2:BH3"/>
    <mergeCell ref="AB47:AC48"/>
    <mergeCell ref="AD47:AE48"/>
    <mergeCell ref="AF47:AF48"/>
    <mergeCell ref="AK6:AP6"/>
    <mergeCell ref="AQ6:BM6"/>
    <mergeCell ref="AK7:AP9"/>
    <mergeCell ref="BC10:BE11"/>
    <mergeCell ref="AR10:AR14"/>
    <mergeCell ref="O47:S47"/>
    <mergeCell ref="T47:X47"/>
    <mergeCell ref="O48:S48"/>
    <mergeCell ref="T48:X48"/>
    <mergeCell ref="Y47:AA48"/>
    <mergeCell ref="AQ48:BJ48"/>
    <mergeCell ref="AG47:AH48"/>
    <mergeCell ref="AI47:AI48"/>
    <mergeCell ref="AJ47:AK48"/>
    <mergeCell ref="AL47:AL48"/>
    <mergeCell ref="AM47:AN48"/>
    <mergeCell ref="AO47:AP48"/>
    <mergeCell ref="AR47:AT47"/>
    <mergeCell ref="AV47:AX47"/>
    <mergeCell ref="D47:E48"/>
    <mergeCell ref="F47:F48"/>
    <mergeCell ref="G47:I48"/>
    <mergeCell ref="K47:N48"/>
    <mergeCell ref="J47:J48"/>
    <mergeCell ref="BT47:BV48"/>
    <mergeCell ref="BW47:BX48"/>
    <mergeCell ref="BY47:CA48"/>
    <mergeCell ref="BK47:BK48"/>
    <mergeCell ref="BL47:BN48"/>
    <mergeCell ref="BO47:BO48"/>
    <mergeCell ref="BP47:BR48"/>
    <mergeCell ref="BS47:BS48"/>
    <mergeCell ref="D49:E50"/>
    <mergeCell ref="F49:F50"/>
    <mergeCell ref="G49:I50"/>
    <mergeCell ref="K49:N50"/>
    <mergeCell ref="J49:J50"/>
    <mergeCell ref="AD49:AE50"/>
    <mergeCell ref="AF49:AF50"/>
    <mergeCell ref="AG49:AH50"/>
    <mergeCell ref="AI49:AI50"/>
    <mergeCell ref="O49:S49"/>
    <mergeCell ref="T49:X49"/>
    <mergeCell ref="Y49:AA50"/>
    <mergeCell ref="AB49:AC50"/>
    <mergeCell ref="AV49:AX49"/>
    <mergeCell ref="BK49:BK50"/>
    <mergeCell ref="BL49:BN50"/>
    <mergeCell ref="AJ49:AK50"/>
    <mergeCell ref="AL49:AL50"/>
    <mergeCell ref="AM49:AN50"/>
    <mergeCell ref="AO49:AP50"/>
    <mergeCell ref="BW49:BX50"/>
    <mergeCell ref="BY49:CA50"/>
    <mergeCell ref="O50:S50"/>
    <mergeCell ref="T50:X50"/>
    <mergeCell ref="AQ50:BJ50"/>
    <mergeCell ref="BO49:BO50"/>
    <mergeCell ref="BP49:BR50"/>
    <mergeCell ref="BS49:BS50"/>
    <mergeCell ref="BT49:BV50"/>
    <mergeCell ref="AR49:AT49"/>
    <mergeCell ref="O51:S51"/>
    <mergeCell ref="T51:X51"/>
    <mergeCell ref="Y51:AA52"/>
    <mergeCell ref="AB51:AC52"/>
    <mergeCell ref="D51:E52"/>
    <mergeCell ref="F51:F52"/>
    <mergeCell ref="G51:I52"/>
    <mergeCell ref="K51:N52"/>
    <mergeCell ref="J51:J52"/>
    <mergeCell ref="AD51:AE52"/>
    <mergeCell ref="AF51:AF52"/>
    <mergeCell ref="AG51:AH52"/>
    <mergeCell ref="AI51:AI52"/>
    <mergeCell ref="BY51:CA52"/>
    <mergeCell ref="O52:S52"/>
    <mergeCell ref="T52:X52"/>
    <mergeCell ref="AQ52:BJ52"/>
    <mergeCell ref="BO51:BO52"/>
    <mergeCell ref="BP51:BR52"/>
    <mergeCell ref="BS51:BS52"/>
    <mergeCell ref="BT51:BV52"/>
    <mergeCell ref="AR51:AT51"/>
    <mergeCell ref="AV51:AX51"/>
    <mergeCell ref="D53:E54"/>
    <mergeCell ref="F53:F54"/>
    <mergeCell ref="G53:I54"/>
    <mergeCell ref="K53:N54"/>
    <mergeCell ref="J53:J54"/>
    <mergeCell ref="BW51:BX52"/>
    <mergeCell ref="BK51:BK52"/>
    <mergeCell ref="BL51:BN52"/>
    <mergeCell ref="AJ51:AK52"/>
    <mergeCell ref="AL51:AL52"/>
    <mergeCell ref="AM51:AN52"/>
    <mergeCell ref="AO51:AP52"/>
    <mergeCell ref="AD53:AE54"/>
    <mergeCell ref="AF53:AF54"/>
    <mergeCell ref="AG53:AH54"/>
    <mergeCell ref="AI53:AI54"/>
    <mergeCell ref="O53:S53"/>
    <mergeCell ref="T53:X53"/>
    <mergeCell ref="Y53:AA54"/>
    <mergeCell ref="AB53:AC54"/>
    <mergeCell ref="BY53:CA54"/>
    <mergeCell ref="O54:S54"/>
    <mergeCell ref="T54:X54"/>
    <mergeCell ref="AQ54:BJ54"/>
    <mergeCell ref="BO53:BO54"/>
    <mergeCell ref="BP53:BR54"/>
    <mergeCell ref="BS53:BS54"/>
    <mergeCell ref="BT53:BV54"/>
    <mergeCell ref="AR53:AT53"/>
    <mergeCell ref="AV53:AX53"/>
    <mergeCell ref="BW53:BX54"/>
    <mergeCell ref="BK53:BK54"/>
    <mergeCell ref="BL53:BN54"/>
    <mergeCell ref="AJ53:AK54"/>
    <mergeCell ref="AL53:AL54"/>
    <mergeCell ref="AM53:AN54"/>
    <mergeCell ref="AO53:AP54"/>
    <mergeCell ref="D55:E56"/>
    <mergeCell ref="F55:F56"/>
    <mergeCell ref="G55:I56"/>
    <mergeCell ref="K55:N56"/>
    <mergeCell ref="J55:J56"/>
    <mergeCell ref="Y55:AA56"/>
    <mergeCell ref="O56:S56"/>
    <mergeCell ref="T56:X56"/>
    <mergeCell ref="AQ56:BJ56"/>
    <mergeCell ref="O55:S55"/>
    <mergeCell ref="T55:X55"/>
    <mergeCell ref="AF55:AF56"/>
    <mergeCell ref="AG55:AH56"/>
    <mergeCell ref="AI55:AI56"/>
    <mergeCell ref="AJ55:AK56"/>
    <mergeCell ref="BL55:BN56"/>
    <mergeCell ref="AO55:AP56"/>
    <mergeCell ref="AR55:AT55"/>
    <mergeCell ref="AV55:AX55"/>
    <mergeCell ref="BK55:BK56"/>
    <mergeCell ref="BY55:CA56"/>
    <mergeCell ref="BO55:BO56"/>
    <mergeCell ref="BP55:BR56"/>
    <mergeCell ref="BS55:BS56"/>
    <mergeCell ref="BT55:BV56"/>
    <mergeCell ref="BW55:BX56"/>
    <mergeCell ref="AL55:AL56"/>
    <mergeCell ref="AM55:AN56"/>
    <mergeCell ref="T57:X57"/>
    <mergeCell ref="Y57:AA58"/>
    <mergeCell ref="AB57:AC58"/>
    <mergeCell ref="AD57:AE58"/>
    <mergeCell ref="AB55:AC56"/>
    <mergeCell ref="AD55:AE56"/>
    <mergeCell ref="AF57:AF58"/>
    <mergeCell ref="AG57:AH58"/>
    <mergeCell ref="AI57:AI58"/>
    <mergeCell ref="AJ57:AK58"/>
    <mergeCell ref="D57:E58"/>
    <mergeCell ref="F57:F58"/>
    <mergeCell ref="G57:I58"/>
    <mergeCell ref="K57:N58"/>
    <mergeCell ref="J57:J58"/>
    <mergeCell ref="O57:S57"/>
    <mergeCell ref="BL57:BN58"/>
    <mergeCell ref="BO57:BO58"/>
    <mergeCell ref="AL57:AL58"/>
    <mergeCell ref="AM57:AN58"/>
    <mergeCell ref="AO57:AP58"/>
    <mergeCell ref="AR57:AT57"/>
    <mergeCell ref="BY57:CA58"/>
    <mergeCell ref="O58:S58"/>
    <mergeCell ref="T58:X58"/>
    <mergeCell ref="AQ58:BJ58"/>
    <mergeCell ref="BP57:BR58"/>
    <mergeCell ref="BS57:BS58"/>
    <mergeCell ref="BT57:BV58"/>
    <mergeCell ref="BW57:BX58"/>
    <mergeCell ref="AV57:AX57"/>
    <mergeCell ref="BK57:BK58"/>
    <mergeCell ref="O59:S59"/>
    <mergeCell ref="T59:X59"/>
    <mergeCell ref="Y59:AA60"/>
    <mergeCell ref="AB59:AC60"/>
    <mergeCell ref="D59:E60"/>
    <mergeCell ref="F59:F60"/>
    <mergeCell ref="G59:I60"/>
    <mergeCell ref="K59:N60"/>
    <mergeCell ref="J59:J60"/>
    <mergeCell ref="AD59:AE60"/>
    <mergeCell ref="AF59:AF60"/>
    <mergeCell ref="AG59:AH60"/>
    <mergeCell ref="AI59:AI60"/>
    <mergeCell ref="BY59:CA60"/>
    <mergeCell ref="O60:S60"/>
    <mergeCell ref="T60:X60"/>
    <mergeCell ref="AQ60:BJ60"/>
    <mergeCell ref="BO59:BO60"/>
    <mergeCell ref="BP59:BR60"/>
    <mergeCell ref="BS59:BS60"/>
    <mergeCell ref="BT59:BV60"/>
    <mergeCell ref="AR59:AT59"/>
    <mergeCell ref="AV59:AX59"/>
    <mergeCell ref="D61:E62"/>
    <mergeCell ref="F61:F62"/>
    <mergeCell ref="G61:I62"/>
    <mergeCell ref="K61:N62"/>
    <mergeCell ref="J61:J62"/>
    <mergeCell ref="BW59:BX60"/>
    <mergeCell ref="BK59:BK60"/>
    <mergeCell ref="BL59:BN60"/>
    <mergeCell ref="AJ59:AK60"/>
    <mergeCell ref="AL59:AL60"/>
    <mergeCell ref="AM59:AN60"/>
    <mergeCell ref="AO59:AP60"/>
    <mergeCell ref="AD61:AE62"/>
    <mergeCell ref="AF61:AF62"/>
    <mergeCell ref="AG61:AH62"/>
    <mergeCell ref="AI61:AI62"/>
    <mergeCell ref="O61:S61"/>
    <mergeCell ref="T61:X61"/>
    <mergeCell ref="Y61:AA62"/>
    <mergeCell ref="AB61:AC62"/>
    <mergeCell ref="AV61:AX61"/>
    <mergeCell ref="BK61:BK62"/>
    <mergeCell ref="BL61:BN62"/>
    <mergeCell ref="AJ61:AK62"/>
    <mergeCell ref="AL61:AL62"/>
    <mergeCell ref="AM61:AN62"/>
    <mergeCell ref="AO61:AP62"/>
    <mergeCell ref="BW61:BX62"/>
    <mergeCell ref="BY61:CA62"/>
    <mergeCell ref="O62:S62"/>
    <mergeCell ref="T62:X62"/>
    <mergeCell ref="AQ62:BJ62"/>
    <mergeCell ref="BO61:BO62"/>
    <mergeCell ref="BP61:BR62"/>
    <mergeCell ref="BS61:BS62"/>
    <mergeCell ref="BT61:BV62"/>
    <mergeCell ref="AR61:AT61"/>
    <mergeCell ref="O63:S63"/>
    <mergeCell ref="T63:X63"/>
    <mergeCell ref="Y63:AA64"/>
    <mergeCell ref="AB63:AC64"/>
    <mergeCell ref="D63:E64"/>
    <mergeCell ref="F63:F64"/>
    <mergeCell ref="G63:I64"/>
    <mergeCell ref="K63:N64"/>
    <mergeCell ref="J63:J64"/>
    <mergeCell ref="AD63:AE64"/>
    <mergeCell ref="AF63:AF64"/>
    <mergeCell ref="AG63:AH64"/>
    <mergeCell ref="AI63:AI64"/>
    <mergeCell ref="BY63:CA64"/>
    <mergeCell ref="O64:S64"/>
    <mergeCell ref="T64:X64"/>
    <mergeCell ref="AQ64:BJ64"/>
    <mergeCell ref="BO63:BO64"/>
    <mergeCell ref="BP63:BR64"/>
    <mergeCell ref="BS63:BS64"/>
    <mergeCell ref="BT63:BV64"/>
    <mergeCell ref="AR63:AT63"/>
    <mergeCell ref="AV63:AX63"/>
    <mergeCell ref="D65:E66"/>
    <mergeCell ref="F65:F66"/>
    <mergeCell ref="G65:I66"/>
    <mergeCell ref="K65:N66"/>
    <mergeCell ref="J65:J66"/>
    <mergeCell ref="BW63:BX64"/>
    <mergeCell ref="BK63:BK64"/>
    <mergeCell ref="BL63:BN64"/>
    <mergeCell ref="AJ63:AK64"/>
    <mergeCell ref="AL63:AL64"/>
    <mergeCell ref="AM63:AN64"/>
    <mergeCell ref="AO63:AP64"/>
    <mergeCell ref="AD65:AE66"/>
    <mergeCell ref="AF65:AF66"/>
    <mergeCell ref="AG65:AH66"/>
    <mergeCell ref="AI65:AI66"/>
    <mergeCell ref="O65:S65"/>
    <mergeCell ref="T65:X65"/>
    <mergeCell ref="Y65:AA66"/>
    <mergeCell ref="AB65:AC66"/>
    <mergeCell ref="AV65:AX65"/>
    <mergeCell ref="BK65:BK66"/>
    <mergeCell ref="BL65:BN66"/>
    <mergeCell ref="AJ65:AK66"/>
    <mergeCell ref="AL65:AL66"/>
    <mergeCell ref="AM65:AN66"/>
    <mergeCell ref="AO65:AP66"/>
    <mergeCell ref="BW65:BX66"/>
    <mergeCell ref="BY65:CA66"/>
    <mergeCell ref="O66:S66"/>
    <mergeCell ref="T66:X66"/>
    <mergeCell ref="AQ66:BJ66"/>
    <mergeCell ref="BO65:BO66"/>
    <mergeCell ref="BP65:BR66"/>
    <mergeCell ref="BS65:BS66"/>
    <mergeCell ref="BT65:BV66"/>
    <mergeCell ref="AR65:AT65"/>
    <mergeCell ref="J71:J72"/>
    <mergeCell ref="J73:J74"/>
    <mergeCell ref="J75:J76"/>
    <mergeCell ref="J77:J78"/>
  </mergeCells>
  <conditionalFormatting sqref="AY17:BJ17 AQ17 J17 BO17:BO106 BS17:BS106 AY19:BJ19 AQ19 J19 AY21:BJ21 AY23:BJ23 AY25:BJ25 AY27:BJ27 AY29:BJ29 AY31:BJ31 AY33:BJ33 AY35:BJ35 AY37:BJ37 AY39:BJ39 AY41:BJ41 AY43:BJ43 AY45:BJ45 AY47:BJ47 AY49:BJ49 AY51:BJ51 AY53:BJ53 AY55:BJ55 AY57:BJ57 AY59:BJ59 AY61:BJ61 AY63:BJ63 AY65:BJ65 AY67:BJ67 AY69:BJ69 AY71:BJ71 AY73:BJ73 AY75:BJ75 AY77:BJ77 AY79:BJ79 AY81:BJ81 AY83:BJ83 AY85:BJ85 AY87:BJ87 AY89:BJ89 AY91:BJ91 AY93:BJ93 AY95:BJ95 AY97:BJ97 AY99:BJ99 AY101:BJ101 AY103:BJ103 AY105:BJ105 AQ21 AQ23 AQ25 AQ27 AQ29 AQ31 AQ33 AQ35 AQ37 AQ39 AQ41 AQ43 AQ45 AQ47 AQ49 AQ51 AQ53 AQ55 AQ57 AQ59 AQ61 AQ63 AQ65 AQ67 AQ69 AQ71 AQ73 AQ75 AQ77 AQ79 AQ81 AQ83 AQ85 AQ87 AQ89 AQ91 AQ93 AQ95 AQ97 AQ99 AQ101 AQ103 AQ105 J21 J23 J25 J27 J29 J31 J33 J35 J37 J39 J41 J43 J45 J47 J49 J51 J53 J55 J57 J59 J61 J63 J65 J67 J69 J71 J73 J75 J77 J79 J81 J83 J85 J87 J89 J91 J93 J95 J97 J99 J101 J103 J105">
    <cfRule type="expression" priority="1" dxfId="0" stopIfTrue="1">
      <formula>$K17=0</formula>
    </cfRule>
  </conditionalFormatting>
  <conditionalFormatting sqref="AU17 AU19 AU21 AU23 AU25 AU27 AU29 AU31 AU33 AU35 AU37 AU39 AU41 AU43 AU45 AU47 AU49 AU51 AU53 AU55 AU57 AU59 AU61 AU63 AU65 AU67 AU69 AU71 AU73 AU75 AU77 AU79 AU81 AU83 AU85 AU87 AU89 AU91 AU93 AU95 AU97 AU99 AU101 AU103 AU105 AI17:AI106 BY17:CA106 B17:E106 AO17:AP106 AF17:AF106 BK17:BK106 AL17:AL106 K17:N106 G17:I106 AB17:AC106">
    <cfRule type="expression" priority="2" dxfId="0" stopIfTrue="1">
      <formula>$J17=0</formula>
    </cfRule>
  </conditionalFormatting>
  <conditionalFormatting sqref="O17:X17 AR17:AT17 AV17:AX17 O19:X19 AR19:AT19 AV19:AX19 O21:X21 O23:X23 O25:X25 Y17:AA106 AV43:AX43 AV45:AX45 AV47:AX47 AV49:AX49 AV51:AX51 AV53:AX53 AV55:AX55 AV57:AX57 AV59:AX59 AV61:AX61 AV63:AX63 AV65:AX65 AV67:AX67 AV69:AX69 AV71:AX71 AV73:AX73 AV75:AX75 AV77:AX77 AV79:AX79 AV81:AX81 AV83:AX83 AV85:AX85 AV87:AX87 AV89:AX89 AV91:AX91 AV93:AX93 AV95:AX95 AV97:AX97 AV99:AX99 AV101:AX101 AV103:AX103 AV105:AX105 BL17:BN106 BT17:BX106 AD17:AE106 AG17:AH106 AJ17:AK106 BP17:BR106 AM17:AN106 AR21:AT21 AR23:AT23 AR25:AT25 AR27:AT27 AR29:AT29 AR31:AT31 AR33:AT33 AR35:AT35 AR37:AT37 AR39:AT39 AR41:AT41 AR43:AT43 AR45:AT45 AR47:AT47 AR49:AT49 AR51:AT51 AR53:AT53 AR55:AT55 AR57:AT57 AR59:AT59 AR61:AT61 AR63:AT63 AR65:AT65 AR67:AT67 AR69:AT69 AR71:AT71 AR73:AT73 AR75:AT75 AR77:AT77 AR79:AT79 AR81:AT81 AR83:AT83 AR85:AT85 AR87:AT87 AR89:AT89 AR91:AT91 AR93:AT93 AR95:AT95 AR97:AT97 AR99:AT99 AR101:AT101 AR103:AT103 AR105:AT105 AV21:AX21 AV23:AX23 AV25:AX25 AV27:AX27 AV29:AX29 AV31:AX31 AV33:AX33 AV35:AX35 AV37:AX37 AV39:AX39 AV41:AX41 O27:X27 O37:X37 O47:X47 O57:X57 O67:X67 O77:X77 O87:X87 O97:X97 O29:X29 O39:X39 O49:X49 O59:X59 O69:X69 O79:X79 O89:X89 O99:X99 O31:X31 O41:X41 O51:X51 O61:X61 O71:X71 O81:X81 O91:X91 O101:X101 O33:X33 O43:X43 O53:X53 O63:X63 O73:X73 O83:X83 O93:X93 O103:X103 O35:X35 O45:X45 O55:X55 O65:X65 O75:X75 O85:X85 O95:X95 O105:X105">
    <cfRule type="expression" priority="3" dxfId="0" stopIfTrue="1">
      <formula>$J17=0</formula>
    </cfRule>
    <cfRule type="cellIs" priority="4" dxfId="0" operator="equal" stopIfTrue="1">
      <formula>0</formula>
    </cfRule>
  </conditionalFormatting>
  <conditionalFormatting sqref="O18:X18 AQ18:BJ18 O20:X20 AQ20:BJ20 O22:X22 O24:X24 O26:X26 AQ28:BJ28 AQ30:BJ30 AQ32:BJ32 AQ34:BJ34 AQ36:BJ36 AQ38:BJ38 AQ40:BJ40 AQ42:BJ42 AQ44:BJ44 AQ46:BJ46 AQ48:BJ48 AQ50:BJ50 AQ52:BJ52 AQ54:BJ54 AQ56:BJ56 AQ58:BJ58 AQ60:BJ60 AQ62:BJ62 AQ64:BJ64 AQ66:BJ66 AQ68:BJ68 AQ70:BJ70 AQ72:BJ72 AQ74:BJ74 AQ76:BJ76 AQ78:BJ78 AQ80:BJ80 AQ82:BJ82 AQ84:BJ84 AQ86:BJ86 AQ88:BJ88 AQ90:BJ90 AQ92:BJ92 AQ94:BJ94 AQ96:BJ96 AQ98:BJ98 AQ100:BJ100 AQ102:BJ102 AQ104:BJ104 AQ106:BJ106 AQ22:BJ22 AQ24:BJ24 AQ26:BJ26 O28:X28 O38:X38 O48:X48 O58:X58 O68:X68 O78:X78 O88:X88 O98:X98 O30:X30 O40:X40 O50:X50 O60:X60 O70:X70 O80:X80 O90:X90 O100:X100 O32:X32 O42:X42 O52:X52 O62:X62 O72:X72 O82:X82 O92:X92 O102:X102 O34:X34 O44:X44 O54:X54 O64:X64 O74:X74 O84:X84 O94:X94 O104:X104 O36:X36 O46:X46 O56:X56 O66:X66 O76:X76 O86:X86 O96:X96 O106:X106">
    <cfRule type="expression" priority="5" dxfId="0" stopIfTrue="1">
      <formula>$J17=0</formula>
    </cfRule>
    <cfRule type="cellIs" priority="6" dxfId="0" operator="equal" stopIfTrue="1">
      <formula>0</formula>
    </cfRule>
  </conditionalFormatting>
  <conditionalFormatting sqref="AU10:BE14 BQ11:BS14 BU11:BW14 BY11:CA14 BN6:BZ8 W10:Y10 AA10:AD10 V11:AQ13">
    <cfRule type="cellIs" priority="7" dxfId="0" operator="equal" stopIfTrue="1">
      <formula>0</formula>
    </cfRule>
  </conditionalFormatting>
  <conditionalFormatting sqref="AQ6:BM6">
    <cfRule type="expression" priority="8" dxfId="0" stopIfTrue="1">
      <formula>$BQ$6=0</formula>
    </cfRule>
  </conditionalFormatting>
  <conditionalFormatting sqref="AQ7:BM8 BG11:BN14">
    <cfRule type="expression" priority="9" dxfId="0" stopIfTrue="1">
      <formula>$BQ$7=0</formula>
    </cfRule>
  </conditionalFormatting>
  <conditionalFormatting sqref="BX5:BY5 BU5:BV5">
    <cfRule type="cellIs" priority="10" dxfId="1" operator="equal" stopIfTrue="1">
      <formula>0</formula>
    </cfRule>
  </conditionalFormatting>
  <conditionalFormatting sqref="K7:R9">
    <cfRule type="expression" priority="11" dxfId="0" stopIfTrue="1">
      <formula>$M$7+$O$7+$K$7=0</formula>
    </cfRule>
  </conditionalFormatting>
  <dataValidations count="1">
    <dataValidation allowBlank="1" showInputMessage="1" sqref="AO17:AP106 Y17:AA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80" max="65535" man="1"/>
  </colBreaks>
</worksheet>
</file>

<file path=xl/worksheets/sheet5.xml><?xml version="1.0" encoding="utf-8"?>
<worksheet xmlns="http://schemas.openxmlformats.org/spreadsheetml/2006/main" xmlns:r="http://schemas.openxmlformats.org/officeDocument/2006/relationships">
  <sheetPr>
    <tabColor indexed="41"/>
  </sheetPr>
  <dimension ref="B2:CL112"/>
  <sheetViews>
    <sheetView zoomScalePageLayoutView="0" workbookViewId="0" topLeftCell="A1">
      <selection activeCell="F53" sqref="F53:F54"/>
    </sheetView>
  </sheetViews>
  <sheetFormatPr defaultColWidth="9.00390625" defaultRowHeight="13.5"/>
  <cols>
    <col min="1" max="1" width="0.5" style="9" customWidth="1"/>
    <col min="2" max="9" width="2.00390625" style="9" customWidth="1"/>
    <col min="10" max="10" width="4.25390625" style="9" hidden="1" customWidth="1"/>
    <col min="11" max="18" width="2.00390625" style="9" customWidth="1"/>
    <col min="19" max="20" width="3.00390625" style="9" customWidth="1"/>
    <col min="21" max="63" width="2.00390625" style="9" customWidth="1"/>
    <col min="64" max="66" width="1.75390625" style="9" customWidth="1"/>
    <col min="67" max="67" width="1.875" style="9" customWidth="1"/>
    <col min="68" max="70" width="1.75390625" style="9" customWidth="1"/>
    <col min="71" max="71" width="1.875" style="9" customWidth="1"/>
    <col min="72" max="75" width="1.75390625" style="9" customWidth="1"/>
    <col min="76" max="79" width="2.00390625" style="9" customWidth="1"/>
    <col min="80" max="80" width="1.875" style="51" customWidth="1"/>
    <col min="81" max="81" width="1.875" style="9" customWidth="1"/>
    <col min="82" max="82" width="3.375" style="9" bestFit="1" customWidth="1"/>
    <col min="83" max="89" width="5.625" style="9" customWidth="1"/>
    <col min="90" max="16384" width="9.00390625" style="9" customWidth="1"/>
  </cols>
  <sheetData>
    <row r="1" ht="2.25" customHeight="1" thickBot="1"/>
    <row r="2" spans="2:80" s="16" customFormat="1" ht="17.25" customHeight="1" thickBot="1">
      <c r="B2" s="625" t="s">
        <v>166</v>
      </c>
      <c r="C2" s="626"/>
      <c r="D2" s="626"/>
      <c r="E2" s="626"/>
      <c r="F2" s="626"/>
      <c r="G2" s="626"/>
      <c r="H2" s="626"/>
      <c r="I2" s="626"/>
      <c r="J2" s="626"/>
      <c r="K2" s="626"/>
      <c r="L2" s="626"/>
      <c r="M2" s="626"/>
      <c r="N2" s="626"/>
      <c r="O2" s="626"/>
      <c r="P2" s="626"/>
      <c r="Q2" s="626"/>
      <c r="R2" s="626"/>
      <c r="S2" s="626"/>
      <c r="T2" s="627"/>
      <c r="U2" s="127"/>
      <c r="V2" s="128"/>
      <c r="W2" s="620" t="s">
        <v>167</v>
      </c>
      <c r="X2" s="620"/>
      <c r="Y2" s="620"/>
      <c r="Z2" s="620" t="s">
        <v>168</v>
      </c>
      <c r="AA2" s="621" t="s">
        <v>388</v>
      </c>
      <c r="AB2" s="621"/>
      <c r="AC2" s="621"/>
      <c r="AD2" s="620" t="s">
        <v>169</v>
      </c>
      <c r="AE2" s="620" t="s">
        <v>170</v>
      </c>
      <c r="AF2" s="620"/>
      <c r="AG2" s="620"/>
      <c r="AH2" s="128"/>
      <c r="AI2" s="13"/>
      <c r="AJ2" s="622" t="s">
        <v>171</v>
      </c>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13"/>
      <c r="BJ2" s="13"/>
      <c r="BK2" s="13"/>
      <c r="BL2" s="194"/>
      <c r="BM2" s="784" t="str">
        <f>VLOOKUP('女子入力欄'!V7,継続,2,FALSE)</f>
        <v>継続</v>
      </c>
      <c r="BN2" s="785"/>
      <c r="BO2" s="785"/>
      <c r="BP2" s="785"/>
      <c r="BQ2" s="786"/>
      <c r="BR2" s="195"/>
      <c r="BS2" s="14"/>
      <c r="BT2" s="14"/>
      <c r="BU2" s="14"/>
      <c r="BV2" s="15" t="s">
        <v>172</v>
      </c>
      <c r="BW2" s="624"/>
      <c r="BX2" s="624"/>
      <c r="BY2" s="624"/>
      <c r="BZ2" s="624"/>
      <c r="CB2" s="54"/>
    </row>
    <row r="3" spans="4:80" s="23" customFormat="1" ht="7.5" customHeight="1" thickBot="1">
      <c r="D3" s="129"/>
      <c r="E3" s="129"/>
      <c r="F3" s="129"/>
      <c r="G3" s="129"/>
      <c r="H3" s="129"/>
      <c r="I3" s="129"/>
      <c r="J3" s="129"/>
      <c r="K3" s="129"/>
      <c r="L3" s="129"/>
      <c r="M3" s="129"/>
      <c r="N3" s="129"/>
      <c r="O3" s="129"/>
      <c r="P3" s="129"/>
      <c r="Q3" s="129"/>
      <c r="R3" s="129"/>
      <c r="S3" s="129"/>
      <c r="T3" s="130"/>
      <c r="U3" s="130"/>
      <c r="V3" s="25"/>
      <c r="W3" s="620"/>
      <c r="X3" s="620"/>
      <c r="Y3" s="620"/>
      <c r="Z3" s="620"/>
      <c r="AA3" s="621"/>
      <c r="AB3" s="621"/>
      <c r="AC3" s="621"/>
      <c r="AD3" s="620"/>
      <c r="AE3" s="620"/>
      <c r="AF3" s="620"/>
      <c r="AG3" s="620"/>
      <c r="AH3" s="131"/>
      <c r="AI3" s="13"/>
      <c r="AJ3" s="623"/>
      <c r="AK3" s="623"/>
      <c r="AL3" s="623"/>
      <c r="AM3" s="623"/>
      <c r="AN3" s="623"/>
      <c r="AO3" s="623"/>
      <c r="AP3" s="623"/>
      <c r="AQ3" s="623"/>
      <c r="AR3" s="623"/>
      <c r="AS3" s="623"/>
      <c r="AT3" s="623"/>
      <c r="AU3" s="623"/>
      <c r="AV3" s="623"/>
      <c r="AW3" s="623"/>
      <c r="AX3" s="623"/>
      <c r="AY3" s="623"/>
      <c r="AZ3" s="623"/>
      <c r="BA3" s="623"/>
      <c r="BB3" s="623"/>
      <c r="BC3" s="623"/>
      <c r="BD3" s="623"/>
      <c r="BE3" s="623"/>
      <c r="BF3" s="623"/>
      <c r="BG3" s="623"/>
      <c r="BH3" s="623"/>
      <c r="BI3" s="13"/>
      <c r="BJ3" s="13"/>
      <c r="BK3" s="13"/>
      <c r="BL3" s="195"/>
      <c r="BM3" s="787"/>
      <c r="BN3" s="788"/>
      <c r="BO3" s="788"/>
      <c r="BP3" s="788"/>
      <c r="BQ3" s="789"/>
      <c r="BR3" s="195"/>
      <c r="BS3" s="21"/>
      <c r="BT3" s="21"/>
      <c r="BU3" s="21"/>
      <c r="BV3" s="21"/>
      <c r="BW3" s="21"/>
      <c r="BX3" s="22"/>
      <c r="BY3" s="22"/>
      <c r="BZ3" s="22"/>
      <c r="CA3" s="22"/>
      <c r="CB3" s="22"/>
    </row>
    <row r="4" spans="4:80" s="23" customFormat="1" ht="3.75" customHeight="1" thickTop="1">
      <c r="D4" s="24"/>
      <c r="E4" s="24"/>
      <c r="F4" s="24"/>
      <c r="G4" s="24"/>
      <c r="H4" s="24"/>
      <c r="I4" s="24"/>
      <c r="J4" s="24"/>
      <c r="K4" s="24"/>
      <c r="L4" s="24"/>
      <c r="M4" s="24"/>
      <c r="N4" s="24"/>
      <c r="O4" s="24"/>
      <c r="P4" s="24"/>
      <c r="Q4" s="24"/>
      <c r="R4" s="24"/>
      <c r="S4" s="24"/>
      <c r="T4" s="21"/>
      <c r="U4" s="21"/>
      <c r="V4" s="25"/>
      <c r="W4" s="26"/>
      <c r="X4" s="26"/>
      <c r="Y4" s="26"/>
      <c r="Z4" s="26"/>
      <c r="AA4" s="27"/>
      <c r="AB4" s="27"/>
      <c r="AC4" s="27"/>
      <c r="AD4" s="26"/>
      <c r="AE4" s="26"/>
      <c r="AF4" s="26"/>
      <c r="AG4" s="26"/>
      <c r="AI4" s="13"/>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13"/>
      <c r="BJ4" s="13"/>
      <c r="BK4" s="13"/>
      <c r="BL4" s="13"/>
      <c r="BM4" s="13"/>
      <c r="BN4" s="13"/>
      <c r="BO4" s="21"/>
      <c r="BP4" s="21"/>
      <c r="BQ4" s="21"/>
      <c r="BR4" s="21"/>
      <c r="BS4" s="21"/>
      <c r="BT4" s="21"/>
      <c r="BU4" s="21"/>
      <c r="BV4" s="21"/>
      <c r="BW4" s="21"/>
      <c r="BX4" s="22"/>
      <c r="BY4" s="22"/>
      <c r="BZ4" s="22"/>
      <c r="CA4" s="22"/>
      <c r="CB4" s="22"/>
    </row>
    <row r="5" spans="4:90" s="34" customFormat="1" ht="15" customHeight="1" thickBot="1">
      <c r="D5" s="29"/>
      <c r="E5" s="29"/>
      <c r="F5" s="29"/>
      <c r="G5" s="29"/>
      <c r="H5" s="29"/>
      <c r="I5" s="29"/>
      <c r="J5" s="29"/>
      <c r="K5" s="29"/>
      <c r="L5" s="29"/>
      <c r="M5" s="29"/>
      <c r="N5" s="29"/>
      <c r="O5" s="29"/>
      <c r="P5" s="29"/>
      <c r="Q5" s="29"/>
      <c r="R5" s="29"/>
      <c r="S5" s="29"/>
      <c r="T5" s="29"/>
      <c r="U5" s="29"/>
      <c r="V5" s="619" t="s">
        <v>173</v>
      </c>
      <c r="W5" s="619"/>
      <c r="X5" s="619"/>
      <c r="Y5" s="619"/>
      <c r="Z5" s="619"/>
      <c r="AA5" s="619"/>
      <c r="AB5" s="132" t="s">
        <v>15</v>
      </c>
      <c r="AC5" s="617" t="s">
        <v>64</v>
      </c>
      <c r="AD5" s="617"/>
      <c r="AE5" s="617"/>
      <c r="AF5" s="617"/>
      <c r="AG5" s="617"/>
      <c r="AH5" s="133" t="s">
        <v>174</v>
      </c>
      <c r="AI5" s="619" t="s">
        <v>175</v>
      </c>
      <c r="AJ5" s="619"/>
      <c r="AK5" s="619"/>
      <c r="AL5" s="619"/>
      <c r="AM5" s="619"/>
      <c r="AN5" s="619"/>
      <c r="AO5" s="619"/>
      <c r="AP5" s="619"/>
      <c r="AQ5" s="619"/>
      <c r="AR5" s="619"/>
      <c r="AS5" s="619"/>
      <c r="AT5" s="619"/>
      <c r="AU5" s="619"/>
      <c r="AV5" s="132" t="s">
        <v>15</v>
      </c>
      <c r="AW5" s="618"/>
      <c r="AX5" s="618"/>
      <c r="AY5" s="618"/>
      <c r="AZ5" s="618"/>
      <c r="BA5" s="618"/>
      <c r="BB5" s="618"/>
      <c r="BC5" s="618"/>
      <c r="BD5" s="618"/>
      <c r="BE5" s="618"/>
      <c r="BF5" s="618"/>
      <c r="BG5" s="618"/>
      <c r="BH5" s="618"/>
      <c r="BI5" s="618"/>
      <c r="BJ5" s="618"/>
      <c r="BK5" s="133" t="s">
        <v>174</v>
      </c>
      <c r="BL5" s="619" t="s">
        <v>176</v>
      </c>
      <c r="BM5" s="619"/>
      <c r="BN5" s="619"/>
      <c r="BO5" s="619"/>
      <c r="BP5" s="619"/>
      <c r="BQ5" s="619"/>
      <c r="BR5" s="617" t="str">
        <f>'女子入力欄'!P8</f>
        <v>25</v>
      </c>
      <c r="BS5" s="783"/>
      <c r="BT5" s="134" t="s">
        <v>177</v>
      </c>
      <c r="BU5" s="617" t="str">
        <f>'女子入力欄'!R8</f>
        <v>4</v>
      </c>
      <c r="BV5" s="783"/>
      <c r="BW5" s="134" t="s">
        <v>11</v>
      </c>
      <c r="BX5" s="617" t="str">
        <f>'女子入力欄'!T8</f>
        <v>28</v>
      </c>
      <c r="BY5" s="783"/>
      <c r="BZ5" s="132" t="s">
        <v>178</v>
      </c>
      <c r="CA5" s="135" t="s">
        <v>179</v>
      </c>
      <c r="CB5" s="55"/>
      <c r="CG5" s="35"/>
      <c r="CL5" s="36"/>
    </row>
    <row r="6" spans="2:90" s="34" customFormat="1" ht="16.5" customHeight="1">
      <c r="B6" s="643" t="s">
        <v>180</v>
      </c>
      <c r="C6" s="644"/>
      <c r="D6" s="644"/>
      <c r="E6" s="644"/>
      <c r="F6" s="645" t="s">
        <v>41</v>
      </c>
      <c r="G6" s="644"/>
      <c r="H6" s="644"/>
      <c r="I6" s="644"/>
      <c r="J6" s="646"/>
      <c r="K6" s="649" t="s">
        <v>181</v>
      </c>
      <c r="L6" s="650"/>
      <c r="M6" s="650"/>
      <c r="N6" s="650"/>
      <c r="O6" s="650"/>
      <c r="P6" s="650"/>
      <c r="Q6" s="650"/>
      <c r="R6" s="651"/>
      <c r="S6" s="583" t="s">
        <v>182</v>
      </c>
      <c r="T6" s="647"/>
      <c r="U6" s="583"/>
      <c r="V6" s="583"/>
      <c r="W6" s="583"/>
      <c r="X6" s="583"/>
      <c r="Y6" s="583"/>
      <c r="Z6" s="583"/>
      <c r="AA6" s="583"/>
      <c r="AB6" s="583"/>
      <c r="AC6" s="583"/>
      <c r="AD6" s="583"/>
      <c r="AE6" s="583"/>
      <c r="AF6" s="583"/>
      <c r="AG6" s="583"/>
      <c r="AH6" s="583"/>
      <c r="AI6" s="583"/>
      <c r="AJ6" s="648"/>
      <c r="AK6" s="582" t="s">
        <v>183</v>
      </c>
      <c r="AL6" s="583"/>
      <c r="AM6" s="583"/>
      <c r="AN6" s="583"/>
      <c r="AO6" s="583"/>
      <c r="AP6" s="583"/>
      <c r="AQ6" s="584" t="str">
        <f>'女子入力欄'!H1</f>
        <v>コウトウガッコウ</v>
      </c>
      <c r="AR6" s="585"/>
      <c r="AS6" s="585"/>
      <c r="AT6" s="585"/>
      <c r="AU6" s="585"/>
      <c r="AV6" s="585"/>
      <c r="AW6" s="585"/>
      <c r="AX6" s="585"/>
      <c r="AY6" s="585"/>
      <c r="AZ6" s="585"/>
      <c r="BA6" s="585"/>
      <c r="BB6" s="585"/>
      <c r="BC6" s="585"/>
      <c r="BD6" s="585"/>
      <c r="BE6" s="585"/>
      <c r="BF6" s="585"/>
      <c r="BG6" s="585"/>
      <c r="BH6" s="585"/>
      <c r="BI6" s="585"/>
      <c r="BJ6" s="585"/>
      <c r="BK6" s="585"/>
      <c r="BL6" s="585"/>
      <c r="BM6" s="585"/>
      <c r="BN6" s="136"/>
      <c r="BO6" s="38"/>
      <c r="BP6" s="38" t="s">
        <v>184</v>
      </c>
      <c r="BQ6" s="585">
        <f>'女子入力欄'!N3</f>
        <v>0</v>
      </c>
      <c r="BR6" s="585"/>
      <c r="BS6" s="585"/>
      <c r="BT6" s="585"/>
      <c r="BU6" s="585"/>
      <c r="BV6" s="585"/>
      <c r="BW6" s="585"/>
      <c r="BX6" s="585"/>
      <c r="BY6" s="585"/>
      <c r="BZ6" s="585"/>
      <c r="CA6" s="39" t="s">
        <v>185</v>
      </c>
      <c r="CB6" s="55"/>
      <c r="CG6" s="35"/>
      <c r="CL6" s="36"/>
    </row>
    <row r="7" spans="2:90" s="34" customFormat="1" ht="11.25" customHeight="1">
      <c r="B7" s="586" t="s">
        <v>186</v>
      </c>
      <c r="C7" s="587"/>
      <c r="D7" s="592" t="s">
        <v>187</v>
      </c>
      <c r="E7" s="592"/>
      <c r="F7" s="595"/>
      <c r="G7" s="596"/>
      <c r="H7" s="683"/>
      <c r="I7" s="684"/>
      <c r="J7" s="685"/>
      <c r="K7" s="652">
        <f>'女子入力欄'!H2</f>
        <v>0</v>
      </c>
      <c r="L7" s="602"/>
      <c r="M7" s="601">
        <f>'女子入力欄'!I2</f>
        <v>0</v>
      </c>
      <c r="N7" s="602"/>
      <c r="O7" s="602">
        <f>'女子入力欄'!J2</f>
        <v>0</v>
      </c>
      <c r="P7" s="602"/>
      <c r="Q7" s="602">
        <v>2</v>
      </c>
      <c r="R7" s="793"/>
      <c r="S7" s="666" t="s">
        <v>188</v>
      </c>
      <c r="T7" s="667"/>
      <c r="U7" s="667"/>
      <c r="V7" s="667"/>
      <c r="W7" s="667"/>
      <c r="X7" s="667"/>
      <c r="Y7" s="667" t="s">
        <v>189</v>
      </c>
      <c r="Z7" s="667"/>
      <c r="AA7" s="667"/>
      <c r="AB7" s="667"/>
      <c r="AC7" s="667"/>
      <c r="AD7" s="667"/>
      <c r="AE7" s="262" t="s">
        <v>190</v>
      </c>
      <c r="AF7" s="262"/>
      <c r="AG7" s="262"/>
      <c r="AH7" s="262"/>
      <c r="AI7" s="262"/>
      <c r="AJ7" s="263"/>
      <c r="AK7" s="611" t="s">
        <v>191</v>
      </c>
      <c r="AL7" s="612"/>
      <c r="AM7" s="612"/>
      <c r="AN7" s="612"/>
      <c r="AO7" s="612"/>
      <c r="AP7" s="612"/>
      <c r="AQ7" s="574" t="str">
        <f>'女子入力欄'!H3</f>
        <v>高等学校</v>
      </c>
      <c r="AR7" s="575"/>
      <c r="AS7" s="575"/>
      <c r="AT7" s="575"/>
      <c r="AU7" s="575"/>
      <c r="AV7" s="575"/>
      <c r="AW7" s="575"/>
      <c r="AX7" s="575"/>
      <c r="AY7" s="575"/>
      <c r="AZ7" s="575"/>
      <c r="BA7" s="575"/>
      <c r="BB7" s="575"/>
      <c r="BC7" s="575"/>
      <c r="BD7" s="575"/>
      <c r="BE7" s="575"/>
      <c r="BF7" s="575"/>
      <c r="BG7" s="575"/>
      <c r="BH7" s="575"/>
      <c r="BI7" s="575"/>
      <c r="BJ7" s="575"/>
      <c r="BK7" s="575"/>
      <c r="BL7" s="575"/>
      <c r="BM7" s="575"/>
      <c r="BN7" s="578" t="s">
        <v>192</v>
      </c>
      <c r="BO7" s="578"/>
      <c r="BP7" s="579" t="s">
        <v>184</v>
      </c>
      <c r="BQ7" s="580">
        <f>'女子入力欄'!N2</f>
        <v>0</v>
      </c>
      <c r="BR7" s="580"/>
      <c r="BS7" s="580"/>
      <c r="BT7" s="580"/>
      <c r="BU7" s="580"/>
      <c r="BV7" s="580"/>
      <c r="BW7" s="580"/>
      <c r="BX7" s="580"/>
      <c r="BY7" s="580"/>
      <c r="BZ7" s="580"/>
      <c r="CA7" s="573" t="s">
        <v>185</v>
      </c>
      <c r="CB7" s="56"/>
      <c r="CG7" s="40"/>
      <c r="CL7" s="36"/>
    </row>
    <row r="8" spans="2:90" s="34" customFormat="1" ht="11.25" customHeight="1">
      <c r="B8" s="588"/>
      <c r="C8" s="589"/>
      <c r="D8" s="593"/>
      <c r="E8" s="593"/>
      <c r="F8" s="597"/>
      <c r="G8" s="598"/>
      <c r="H8" s="686"/>
      <c r="I8" s="687"/>
      <c r="J8" s="688"/>
      <c r="K8" s="652"/>
      <c r="L8" s="602"/>
      <c r="M8" s="601"/>
      <c r="N8" s="602"/>
      <c r="O8" s="602"/>
      <c r="P8" s="602"/>
      <c r="Q8" s="602"/>
      <c r="R8" s="793"/>
      <c r="S8" s="661" t="s">
        <v>193</v>
      </c>
      <c r="T8" s="264"/>
      <c r="U8" s="264"/>
      <c r="V8" s="264"/>
      <c r="W8" s="264"/>
      <c r="X8" s="264"/>
      <c r="Y8" s="264" t="s">
        <v>194</v>
      </c>
      <c r="Z8" s="264"/>
      <c r="AA8" s="264"/>
      <c r="AB8" s="264"/>
      <c r="AC8" s="264"/>
      <c r="AD8" s="264"/>
      <c r="AE8" s="264" t="s">
        <v>195</v>
      </c>
      <c r="AF8" s="264"/>
      <c r="AG8" s="264"/>
      <c r="AH8" s="264"/>
      <c r="AI8" s="264"/>
      <c r="AJ8" s="265"/>
      <c r="AK8" s="613"/>
      <c r="AL8" s="614"/>
      <c r="AM8" s="614"/>
      <c r="AN8" s="614"/>
      <c r="AO8" s="614"/>
      <c r="AP8" s="614"/>
      <c r="AQ8" s="576"/>
      <c r="AR8" s="577"/>
      <c r="AS8" s="577"/>
      <c r="AT8" s="577"/>
      <c r="AU8" s="577"/>
      <c r="AV8" s="577"/>
      <c r="AW8" s="577"/>
      <c r="AX8" s="577"/>
      <c r="AY8" s="577"/>
      <c r="AZ8" s="577"/>
      <c r="BA8" s="577"/>
      <c r="BB8" s="577"/>
      <c r="BC8" s="577"/>
      <c r="BD8" s="577"/>
      <c r="BE8" s="577"/>
      <c r="BF8" s="577"/>
      <c r="BG8" s="577"/>
      <c r="BH8" s="577"/>
      <c r="BI8" s="577"/>
      <c r="BJ8" s="577"/>
      <c r="BK8" s="577"/>
      <c r="BL8" s="577"/>
      <c r="BM8" s="577"/>
      <c r="BN8" s="578"/>
      <c r="BO8" s="578"/>
      <c r="BP8" s="579"/>
      <c r="BQ8" s="581"/>
      <c r="BR8" s="581"/>
      <c r="BS8" s="581"/>
      <c r="BT8" s="581"/>
      <c r="BU8" s="581"/>
      <c r="BV8" s="581"/>
      <c r="BW8" s="581"/>
      <c r="BX8" s="581"/>
      <c r="BY8" s="581"/>
      <c r="BZ8" s="581"/>
      <c r="CA8" s="573"/>
      <c r="CB8" s="56"/>
      <c r="CG8" s="40"/>
      <c r="CL8" s="36"/>
    </row>
    <row r="9" spans="2:90" s="34" customFormat="1" ht="11.25" customHeight="1" thickBot="1">
      <c r="B9" s="590"/>
      <c r="C9" s="591"/>
      <c r="D9" s="594"/>
      <c r="E9" s="594"/>
      <c r="F9" s="599"/>
      <c r="G9" s="600"/>
      <c r="H9" s="689"/>
      <c r="I9" s="690"/>
      <c r="J9" s="691"/>
      <c r="K9" s="654"/>
      <c r="L9" s="604"/>
      <c r="M9" s="603"/>
      <c r="N9" s="604"/>
      <c r="O9" s="604"/>
      <c r="P9" s="604"/>
      <c r="Q9" s="604"/>
      <c r="R9" s="794"/>
      <c r="S9" s="656" t="s">
        <v>196</v>
      </c>
      <c r="T9" s="557"/>
      <c r="U9" s="557"/>
      <c r="V9" s="557"/>
      <c r="W9" s="557"/>
      <c r="X9" s="557"/>
      <c r="Y9" s="557" t="s">
        <v>197</v>
      </c>
      <c r="Z9" s="557"/>
      <c r="AA9" s="557"/>
      <c r="AB9" s="557"/>
      <c r="AC9" s="557"/>
      <c r="AD9" s="557"/>
      <c r="AE9" s="137"/>
      <c r="AF9" s="138"/>
      <c r="AG9" s="138"/>
      <c r="AH9" s="138"/>
      <c r="AI9" s="138"/>
      <c r="AJ9" s="139"/>
      <c r="AK9" s="615"/>
      <c r="AL9" s="616"/>
      <c r="AM9" s="616"/>
      <c r="AN9" s="616"/>
      <c r="AO9" s="616"/>
      <c r="AP9" s="616"/>
      <c r="AQ9" s="569" t="s">
        <v>198</v>
      </c>
      <c r="AR9" s="570"/>
      <c r="AS9" s="570"/>
      <c r="AT9" s="554"/>
      <c r="AU9" s="554"/>
      <c r="AV9" s="554"/>
      <c r="AW9" s="554"/>
      <c r="AX9" s="554"/>
      <c r="AY9" s="554"/>
      <c r="AZ9" s="554"/>
      <c r="BA9" s="554"/>
      <c r="BB9" s="554"/>
      <c r="BC9" s="554"/>
      <c r="BD9" s="554"/>
      <c r="BE9" s="554"/>
      <c r="BF9" s="554"/>
      <c r="BG9" s="554"/>
      <c r="BH9" s="554"/>
      <c r="BI9" s="554"/>
      <c r="BJ9" s="554"/>
      <c r="BK9" s="554"/>
      <c r="BL9" s="554"/>
      <c r="BM9" s="554"/>
      <c r="BN9" s="554"/>
      <c r="BO9" s="554"/>
      <c r="BP9" s="554"/>
      <c r="BQ9" s="554"/>
      <c r="BR9" s="554"/>
      <c r="BS9" s="554"/>
      <c r="BT9" s="554"/>
      <c r="BU9" s="554"/>
      <c r="BV9" s="554"/>
      <c r="BW9" s="554"/>
      <c r="BX9" s="554"/>
      <c r="BY9" s="554"/>
      <c r="BZ9" s="554"/>
      <c r="CA9" s="140" t="s">
        <v>199</v>
      </c>
      <c r="CB9" s="55"/>
      <c r="CG9" s="40"/>
      <c r="CL9" s="36"/>
    </row>
    <row r="10" spans="2:90" s="43" customFormat="1" ht="15" customHeight="1" thickTop="1">
      <c r="B10" s="668" t="s">
        <v>200</v>
      </c>
      <c r="C10" s="669"/>
      <c r="D10" s="669"/>
      <c r="E10" s="669"/>
      <c r="F10" s="669"/>
      <c r="G10" s="558" t="s">
        <v>201</v>
      </c>
      <c r="H10" s="674" t="str">
        <f>'女子入力欄'!H4</f>
        <v>　</v>
      </c>
      <c r="I10" s="675"/>
      <c r="J10" s="675"/>
      <c r="K10" s="675"/>
      <c r="L10" s="675"/>
      <c r="M10" s="675"/>
      <c r="N10" s="675"/>
      <c r="O10" s="675"/>
      <c r="P10" s="675"/>
      <c r="Q10" s="675"/>
      <c r="R10" s="675"/>
      <c r="S10" s="675"/>
      <c r="T10" s="676"/>
      <c r="U10" s="560" t="s">
        <v>202</v>
      </c>
      <c r="V10" s="114" t="s">
        <v>203</v>
      </c>
      <c r="W10" s="562">
        <f>'女子入力欄'!P2</f>
        <v>0</v>
      </c>
      <c r="X10" s="563"/>
      <c r="Y10" s="563"/>
      <c r="Z10" s="115" t="s">
        <v>204</v>
      </c>
      <c r="AA10" s="564">
        <f>'女子入力欄'!R2</f>
        <v>0</v>
      </c>
      <c r="AB10" s="565"/>
      <c r="AC10" s="565"/>
      <c r="AD10" s="565"/>
      <c r="AE10" s="116"/>
      <c r="AF10" s="116"/>
      <c r="AG10" s="116"/>
      <c r="AH10" s="116"/>
      <c r="AI10" s="116"/>
      <c r="AJ10" s="116"/>
      <c r="AK10" s="116"/>
      <c r="AL10" s="116"/>
      <c r="AM10" s="116"/>
      <c r="AN10" s="116"/>
      <c r="AO10" s="116"/>
      <c r="AP10" s="116"/>
      <c r="AQ10" s="116"/>
      <c r="AR10" s="560" t="s">
        <v>205</v>
      </c>
      <c r="AS10" s="542" t="s">
        <v>206</v>
      </c>
      <c r="AT10" s="543"/>
      <c r="AU10" s="549">
        <f>'女子入力欄'!P6</f>
        <v>0</v>
      </c>
      <c r="AV10" s="550"/>
      <c r="AW10" s="550"/>
      <c r="AX10" s="551" t="s">
        <v>204</v>
      </c>
      <c r="AY10" s="549">
        <f>'女子入力欄'!R6</f>
        <v>0</v>
      </c>
      <c r="AZ10" s="550"/>
      <c r="BA10" s="550"/>
      <c r="BB10" s="551" t="s">
        <v>204</v>
      </c>
      <c r="BC10" s="552">
        <f>'女子入力欄'!T6</f>
        <v>0</v>
      </c>
      <c r="BD10" s="553"/>
      <c r="BE10" s="553"/>
      <c r="BF10" s="540" t="s">
        <v>207</v>
      </c>
      <c r="BG10" s="555" t="s">
        <v>208</v>
      </c>
      <c r="BH10" s="556"/>
      <c r="BI10" s="2"/>
      <c r="BJ10" s="3"/>
      <c r="BK10" s="3"/>
      <c r="BL10" s="3"/>
      <c r="BM10" s="3"/>
      <c r="BN10" s="3"/>
      <c r="BO10" s="4"/>
      <c r="BP10" s="4"/>
      <c r="BQ10" s="5"/>
      <c r="BR10" s="5"/>
      <c r="BS10" s="5"/>
      <c r="BT10" s="6"/>
      <c r="BU10" s="3"/>
      <c r="BV10" s="3"/>
      <c r="BW10" s="3"/>
      <c r="BX10" s="6"/>
      <c r="BY10" s="3"/>
      <c r="BZ10" s="3"/>
      <c r="CA10" s="7"/>
      <c r="CB10" s="57"/>
      <c r="CG10" s="40"/>
      <c r="CK10" s="34"/>
      <c r="CL10" s="44"/>
    </row>
    <row r="11" spans="2:80" s="43" customFormat="1" ht="15" customHeight="1">
      <c r="B11" s="670"/>
      <c r="C11" s="671"/>
      <c r="D11" s="671"/>
      <c r="E11" s="671"/>
      <c r="F11" s="671"/>
      <c r="G11" s="558"/>
      <c r="H11" s="677"/>
      <c r="I11" s="678"/>
      <c r="J11" s="678"/>
      <c r="K11" s="678"/>
      <c r="L11" s="678"/>
      <c r="M11" s="678"/>
      <c r="N11" s="678"/>
      <c r="O11" s="678"/>
      <c r="P11" s="678"/>
      <c r="Q11" s="678"/>
      <c r="R11" s="678"/>
      <c r="S11" s="678"/>
      <c r="T11" s="679"/>
      <c r="U11" s="560"/>
      <c r="V11" s="566">
        <f>'女子入力欄'!S2</f>
        <v>0</v>
      </c>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0"/>
      <c r="AS11" s="544"/>
      <c r="AT11" s="545"/>
      <c r="AU11" s="522"/>
      <c r="AV11" s="522"/>
      <c r="AW11" s="522"/>
      <c r="AX11" s="551"/>
      <c r="AY11" s="522"/>
      <c r="AZ11" s="522"/>
      <c r="BA11" s="522"/>
      <c r="BB11" s="551"/>
      <c r="BC11" s="547"/>
      <c r="BD11" s="547"/>
      <c r="BE11" s="547"/>
      <c r="BF11" s="540"/>
      <c r="BG11" s="526" t="str">
        <f>'女子入力欄'!H3</f>
        <v>高等学校</v>
      </c>
      <c r="BH11" s="527"/>
      <c r="BI11" s="527"/>
      <c r="BJ11" s="527"/>
      <c r="BK11" s="527"/>
      <c r="BL11" s="527"/>
      <c r="BM11" s="527"/>
      <c r="BN11" s="527"/>
      <c r="BO11" s="539" t="s">
        <v>23</v>
      </c>
      <c r="BP11" s="539"/>
      <c r="BQ11" s="519">
        <f>'女子入力欄'!P4</f>
        <v>0</v>
      </c>
      <c r="BR11" s="520"/>
      <c r="BS11" s="520"/>
      <c r="BT11" s="126" t="s">
        <v>209</v>
      </c>
      <c r="BU11" s="519">
        <f>'女子入力欄'!R4</f>
        <v>0</v>
      </c>
      <c r="BV11" s="520"/>
      <c r="BW11" s="520"/>
      <c r="BX11" s="126" t="s">
        <v>209</v>
      </c>
      <c r="BY11" s="530">
        <f>'女子入力欄'!T4</f>
        <v>0</v>
      </c>
      <c r="BZ11" s="531"/>
      <c r="CA11" s="532"/>
      <c r="CB11" s="57"/>
    </row>
    <row r="12" spans="2:80" s="43" customFormat="1" ht="9" customHeight="1">
      <c r="B12" s="670"/>
      <c r="C12" s="671"/>
      <c r="D12" s="671"/>
      <c r="E12" s="671"/>
      <c r="F12" s="671"/>
      <c r="G12" s="558"/>
      <c r="H12" s="677"/>
      <c r="I12" s="678"/>
      <c r="J12" s="678"/>
      <c r="K12" s="678"/>
      <c r="L12" s="678"/>
      <c r="M12" s="678"/>
      <c r="N12" s="678"/>
      <c r="O12" s="678"/>
      <c r="P12" s="678"/>
      <c r="Q12" s="678"/>
      <c r="R12" s="678"/>
      <c r="S12" s="678"/>
      <c r="T12" s="679"/>
      <c r="U12" s="560"/>
      <c r="V12" s="568"/>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0"/>
      <c r="AS12" s="544" t="s">
        <v>210</v>
      </c>
      <c r="AT12" s="545"/>
      <c r="AU12" s="521">
        <f>'女子入力欄'!P7</f>
        <v>0</v>
      </c>
      <c r="AV12" s="522"/>
      <c r="AW12" s="522"/>
      <c r="AX12" s="524" t="s">
        <v>209</v>
      </c>
      <c r="AY12" s="521">
        <f>'女子入力欄'!R7</f>
        <v>0</v>
      </c>
      <c r="AZ12" s="522"/>
      <c r="BA12" s="522"/>
      <c r="BB12" s="524" t="s">
        <v>47</v>
      </c>
      <c r="BC12" s="546">
        <f>'女子入力欄'!T7</f>
        <v>0</v>
      </c>
      <c r="BD12" s="547"/>
      <c r="BE12" s="547"/>
      <c r="BF12" s="540"/>
      <c r="BG12" s="526"/>
      <c r="BH12" s="527"/>
      <c r="BI12" s="527"/>
      <c r="BJ12" s="527"/>
      <c r="BK12" s="527"/>
      <c r="BL12" s="527"/>
      <c r="BM12" s="527"/>
      <c r="BN12" s="527"/>
      <c r="BO12" s="539" t="s">
        <v>211</v>
      </c>
      <c r="BP12" s="539"/>
      <c r="BQ12" s="519">
        <f>'女子入力欄'!P5</f>
        <v>0</v>
      </c>
      <c r="BR12" s="520"/>
      <c r="BS12" s="520"/>
      <c r="BT12" s="518" t="s">
        <v>209</v>
      </c>
      <c r="BU12" s="519">
        <f>'女子入力欄'!R5</f>
        <v>0</v>
      </c>
      <c r="BV12" s="520"/>
      <c r="BW12" s="520"/>
      <c r="BX12" s="518" t="s">
        <v>209</v>
      </c>
      <c r="BY12" s="530">
        <f>'女子入力欄'!T5</f>
        <v>0</v>
      </c>
      <c r="BZ12" s="531"/>
      <c r="CA12" s="532"/>
      <c r="CB12" s="57"/>
    </row>
    <row r="13" spans="2:80" s="43" customFormat="1" ht="6.75" customHeight="1">
      <c r="B13" s="670"/>
      <c r="C13" s="671"/>
      <c r="D13" s="671"/>
      <c r="E13" s="671"/>
      <c r="F13" s="671"/>
      <c r="G13" s="558"/>
      <c r="H13" s="677"/>
      <c r="I13" s="678"/>
      <c r="J13" s="678"/>
      <c r="K13" s="678"/>
      <c r="L13" s="678"/>
      <c r="M13" s="678"/>
      <c r="N13" s="678"/>
      <c r="O13" s="678"/>
      <c r="P13" s="678"/>
      <c r="Q13" s="678"/>
      <c r="R13" s="678"/>
      <c r="S13" s="678"/>
      <c r="T13" s="679"/>
      <c r="U13" s="560"/>
      <c r="V13" s="568"/>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0"/>
      <c r="AS13" s="544"/>
      <c r="AT13" s="545"/>
      <c r="AU13" s="522"/>
      <c r="AV13" s="522"/>
      <c r="AW13" s="522"/>
      <c r="AX13" s="524"/>
      <c r="AY13" s="522"/>
      <c r="AZ13" s="522"/>
      <c r="BA13" s="522"/>
      <c r="BB13" s="524"/>
      <c r="BC13" s="547"/>
      <c r="BD13" s="547"/>
      <c r="BE13" s="547"/>
      <c r="BF13" s="540"/>
      <c r="BG13" s="526"/>
      <c r="BH13" s="527"/>
      <c r="BI13" s="527"/>
      <c r="BJ13" s="527"/>
      <c r="BK13" s="527"/>
      <c r="BL13" s="527"/>
      <c r="BM13" s="527"/>
      <c r="BN13" s="527"/>
      <c r="BO13" s="539"/>
      <c r="BP13" s="539"/>
      <c r="BQ13" s="520"/>
      <c r="BR13" s="520"/>
      <c r="BS13" s="520"/>
      <c r="BT13" s="518"/>
      <c r="BU13" s="520"/>
      <c r="BV13" s="520"/>
      <c r="BW13" s="520"/>
      <c r="BX13" s="518"/>
      <c r="BY13" s="531"/>
      <c r="BZ13" s="531"/>
      <c r="CA13" s="532"/>
      <c r="CB13" s="57"/>
    </row>
    <row r="14" spans="2:80" s="43" customFormat="1" ht="14.25" customHeight="1" thickBot="1">
      <c r="B14" s="672"/>
      <c r="C14" s="673"/>
      <c r="D14" s="673"/>
      <c r="E14" s="673"/>
      <c r="F14" s="673"/>
      <c r="G14" s="559"/>
      <c r="H14" s="680"/>
      <c r="I14" s="681"/>
      <c r="J14" s="681"/>
      <c r="K14" s="681"/>
      <c r="L14" s="681"/>
      <c r="M14" s="681"/>
      <c r="N14" s="681"/>
      <c r="O14" s="681"/>
      <c r="P14" s="681"/>
      <c r="Q14" s="681"/>
      <c r="R14" s="681"/>
      <c r="S14" s="681"/>
      <c r="T14" s="682"/>
      <c r="U14" s="561"/>
      <c r="V14" s="533" t="s">
        <v>43</v>
      </c>
      <c r="W14" s="534"/>
      <c r="X14" s="534"/>
      <c r="Y14" s="535"/>
      <c r="Z14" s="535"/>
      <c r="AA14" s="535"/>
      <c r="AB14" s="535"/>
      <c r="AC14" s="535"/>
      <c r="AD14" s="535"/>
      <c r="AE14" s="535"/>
      <c r="AF14" s="535"/>
      <c r="AG14" s="535"/>
      <c r="AH14" s="535"/>
      <c r="AI14" s="535"/>
      <c r="AJ14" s="45" t="s">
        <v>212</v>
      </c>
      <c r="AK14" s="535"/>
      <c r="AL14" s="535"/>
      <c r="AM14" s="535"/>
      <c r="AN14" s="535"/>
      <c r="AO14" s="535"/>
      <c r="AP14" s="535"/>
      <c r="AQ14" s="46" t="s">
        <v>213</v>
      </c>
      <c r="AR14" s="561"/>
      <c r="AS14" s="571"/>
      <c r="AT14" s="572"/>
      <c r="AU14" s="523"/>
      <c r="AV14" s="523"/>
      <c r="AW14" s="523"/>
      <c r="AX14" s="525"/>
      <c r="AY14" s="523"/>
      <c r="AZ14" s="523"/>
      <c r="BA14" s="523"/>
      <c r="BB14" s="525"/>
      <c r="BC14" s="548"/>
      <c r="BD14" s="548"/>
      <c r="BE14" s="548"/>
      <c r="BF14" s="541"/>
      <c r="BG14" s="528"/>
      <c r="BH14" s="529"/>
      <c r="BI14" s="529"/>
      <c r="BJ14" s="529"/>
      <c r="BK14" s="529"/>
      <c r="BL14" s="529"/>
      <c r="BM14" s="529"/>
      <c r="BN14" s="529"/>
      <c r="BO14" s="536" t="s">
        <v>214</v>
      </c>
      <c r="BP14" s="536"/>
      <c r="BQ14" s="537"/>
      <c r="BR14" s="537"/>
      <c r="BS14" s="537"/>
      <c r="BT14" s="126" t="s">
        <v>209</v>
      </c>
      <c r="BU14" s="537"/>
      <c r="BV14" s="537"/>
      <c r="BW14" s="537"/>
      <c r="BX14" s="126" t="s">
        <v>209</v>
      </c>
      <c r="BY14" s="537"/>
      <c r="BZ14" s="537"/>
      <c r="CA14" s="538"/>
      <c r="CB14" s="57"/>
    </row>
    <row r="15" spans="2:89" s="48" customFormat="1" ht="9.75" customHeight="1" thickTop="1">
      <c r="B15" s="628" t="s">
        <v>387</v>
      </c>
      <c r="C15" s="629"/>
      <c r="D15" s="657" t="s">
        <v>215</v>
      </c>
      <c r="E15" s="658"/>
      <c r="F15" s="506" t="s">
        <v>45</v>
      </c>
      <c r="G15" s="507"/>
      <c r="H15" s="507"/>
      <c r="I15" s="508"/>
      <c r="J15" s="76"/>
      <c r="K15" s="506" t="s">
        <v>216</v>
      </c>
      <c r="L15" s="507"/>
      <c r="M15" s="507"/>
      <c r="N15" s="508"/>
      <c r="O15" s="636" t="s">
        <v>217</v>
      </c>
      <c r="P15" s="637"/>
      <c r="Q15" s="637"/>
      <c r="R15" s="637"/>
      <c r="S15" s="637"/>
      <c r="T15" s="641" t="s">
        <v>218</v>
      </c>
      <c r="U15" s="637"/>
      <c r="V15" s="637"/>
      <c r="W15" s="637"/>
      <c r="X15" s="642"/>
      <c r="Y15" s="500" t="s">
        <v>31</v>
      </c>
      <c r="Z15" s="501"/>
      <c r="AA15" s="502"/>
      <c r="AB15" s="506" t="s">
        <v>219</v>
      </c>
      <c r="AC15" s="507"/>
      <c r="AD15" s="507"/>
      <c r="AE15" s="507"/>
      <c r="AF15" s="507"/>
      <c r="AG15" s="507"/>
      <c r="AH15" s="507"/>
      <c r="AI15" s="507"/>
      <c r="AJ15" s="507"/>
      <c r="AK15" s="507"/>
      <c r="AL15" s="508"/>
      <c r="AM15" s="506" t="s">
        <v>49</v>
      </c>
      <c r="AN15" s="508"/>
      <c r="AO15" s="506" t="s">
        <v>220</v>
      </c>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6" t="s">
        <v>221</v>
      </c>
      <c r="BL15" s="507"/>
      <c r="BM15" s="507"/>
      <c r="BN15" s="507"/>
      <c r="BO15" s="507"/>
      <c r="BP15" s="507"/>
      <c r="BQ15" s="507"/>
      <c r="BR15" s="507"/>
      <c r="BS15" s="507"/>
      <c r="BT15" s="507"/>
      <c r="BU15" s="507"/>
      <c r="BV15" s="508"/>
      <c r="BW15" s="512" t="s">
        <v>222</v>
      </c>
      <c r="BX15" s="513"/>
      <c r="BY15" s="512" t="s">
        <v>223</v>
      </c>
      <c r="BZ15" s="513"/>
      <c r="CA15" s="516"/>
      <c r="CB15" s="47"/>
      <c r="CC15" s="47"/>
      <c r="CD15" s="47"/>
      <c r="CE15" s="47"/>
      <c r="CH15" s="34"/>
      <c r="CI15" s="34"/>
      <c r="CK15" s="43"/>
    </row>
    <row r="16" spans="2:89" s="48" customFormat="1" ht="18.75" customHeight="1" thickBot="1">
      <c r="B16" s="630"/>
      <c r="C16" s="631"/>
      <c r="D16" s="659"/>
      <c r="E16" s="660"/>
      <c r="F16" s="509"/>
      <c r="G16" s="510"/>
      <c r="H16" s="510"/>
      <c r="I16" s="511"/>
      <c r="J16" s="53"/>
      <c r="K16" s="509"/>
      <c r="L16" s="510"/>
      <c r="M16" s="510"/>
      <c r="N16" s="511"/>
      <c r="O16" s="638" t="s">
        <v>224</v>
      </c>
      <c r="P16" s="639"/>
      <c r="Q16" s="639"/>
      <c r="R16" s="639"/>
      <c r="S16" s="640"/>
      <c r="T16" s="510" t="s">
        <v>225</v>
      </c>
      <c r="U16" s="510"/>
      <c r="V16" s="510"/>
      <c r="W16" s="510"/>
      <c r="X16" s="511"/>
      <c r="Y16" s="503"/>
      <c r="Z16" s="504"/>
      <c r="AA16" s="505"/>
      <c r="AB16" s="509"/>
      <c r="AC16" s="510"/>
      <c r="AD16" s="510"/>
      <c r="AE16" s="510"/>
      <c r="AF16" s="510"/>
      <c r="AG16" s="510"/>
      <c r="AH16" s="510"/>
      <c r="AI16" s="510"/>
      <c r="AJ16" s="510"/>
      <c r="AK16" s="510"/>
      <c r="AL16" s="511"/>
      <c r="AM16" s="509"/>
      <c r="AN16" s="511"/>
      <c r="AO16" s="509"/>
      <c r="AP16" s="510"/>
      <c r="AQ16" s="510"/>
      <c r="AR16" s="510"/>
      <c r="AS16" s="510"/>
      <c r="AT16" s="510"/>
      <c r="AU16" s="510"/>
      <c r="AV16" s="510"/>
      <c r="AW16" s="510"/>
      <c r="AX16" s="510"/>
      <c r="AY16" s="510"/>
      <c r="AZ16" s="510"/>
      <c r="BA16" s="510"/>
      <c r="BB16" s="510"/>
      <c r="BC16" s="510"/>
      <c r="BD16" s="510"/>
      <c r="BE16" s="510"/>
      <c r="BF16" s="510"/>
      <c r="BG16" s="510"/>
      <c r="BH16" s="510"/>
      <c r="BI16" s="510"/>
      <c r="BJ16" s="510"/>
      <c r="BK16" s="509"/>
      <c r="BL16" s="510"/>
      <c r="BM16" s="510"/>
      <c r="BN16" s="510"/>
      <c r="BO16" s="510"/>
      <c r="BP16" s="510"/>
      <c r="BQ16" s="510"/>
      <c r="BR16" s="510"/>
      <c r="BS16" s="510"/>
      <c r="BT16" s="510"/>
      <c r="BU16" s="510"/>
      <c r="BV16" s="511"/>
      <c r="BW16" s="514"/>
      <c r="BX16" s="515"/>
      <c r="BY16" s="514"/>
      <c r="BZ16" s="515"/>
      <c r="CA16" s="517"/>
      <c r="CB16" s="47"/>
      <c r="CC16" s="47"/>
      <c r="CD16" s="47"/>
      <c r="CE16" s="47"/>
      <c r="CH16" s="34"/>
      <c r="CK16" s="43"/>
    </row>
    <row r="17" spans="2:83" s="48" customFormat="1" ht="10.5" customHeight="1">
      <c r="B17" s="846" t="str">
        <f>'女子入力欄'!E13</f>
        <v>継続</v>
      </c>
      <c r="C17" s="847"/>
      <c r="D17" s="418">
        <f>'女子入力欄'!F13</f>
        <v>6</v>
      </c>
      <c r="E17" s="419"/>
      <c r="F17" s="420" t="s">
        <v>226</v>
      </c>
      <c r="G17" s="296">
        <v>101</v>
      </c>
      <c r="H17" s="296"/>
      <c r="I17" s="250"/>
      <c r="J17" s="267">
        <f>VLOOKUP(G17,女子,2,FALSE)</f>
        <v>0</v>
      </c>
      <c r="K17" s="767" t="str">
        <f>VLOOKUP($G17,女子,3,FALSE)</f>
        <v>監督</v>
      </c>
      <c r="L17" s="768"/>
      <c r="M17" s="768"/>
      <c r="N17" s="769"/>
      <c r="O17" s="472">
        <f>VLOOKUP($G17,女子,15,FALSE)</f>
      </c>
      <c r="P17" s="473"/>
      <c r="Q17" s="473"/>
      <c r="R17" s="473"/>
      <c r="S17" s="474"/>
      <c r="T17" s="473">
        <f>VLOOKUP($G17,女子,16,FALSE)</f>
      </c>
      <c r="U17" s="473"/>
      <c r="V17" s="473"/>
      <c r="W17" s="473"/>
      <c r="X17" s="473"/>
      <c r="Y17" s="475" t="e">
        <f>VLOOKUP($G17,女子,4,FALSE)</f>
        <v>#N/A</v>
      </c>
      <c r="Z17" s="476"/>
      <c r="AA17" s="477"/>
      <c r="AB17" s="478" t="e">
        <f>VLOOKUP($G17,女子,5,FALSE)</f>
        <v>#N/A</v>
      </c>
      <c r="AC17" s="479"/>
      <c r="AD17" s="480">
        <f>VLOOKUP($G17,女子,11,FALSE)</f>
        <v>0</v>
      </c>
      <c r="AE17" s="466"/>
      <c r="AF17" s="465" t="s">
        <v>227</v>
      </c>
      <c r="AG17" s="465">
        <f>VLOOKUP($G17,女子,12,FALSE)</f>
        <v>0</v>
      </c>
      <c r="AH17" s="466"/>
      <c r="AI17" s="407" t="s">
        <v>228</v>
      </c>
      <c r="AJ17" s="465">
        <f>VLOOKUP($G17,女子,13,FALSE)</f>
        <v>0</v>
      </c>
      <c r="AK17" s="466"/>
      <c r="AL17" s="337" t="s">
        <v>178</v>
      </c>
      <c r="AM17" s="468">
        <f>VLOOKUP($G17,女子,10,FALSE)</f>
        <v>0</v>
      </c>
      <c r="AN17" s="469"/>
      <c r="AO17" s="498" t="s">
        <v>74</v>
      </c>
      <c r="AP17" s="499"/>
      <c r="AQ17" s="141" t="s">
        <v>229</v>
      </c>
      <c r="AR17" s="495">
        <f>W10</f>
        <v>0</v>
      </c>
      <c r="AS17" s="495"/>
      <c r="AT17" s="495"/>
      <c r="AU17" s="142" t="s">
        <v>230</v>
      </c>
      <c r="AV17" s="496">
        <f>AA10</f>
        <v>0</v>
      </c>
      <c r="AW17" s="496"/>
      <c r="AX17" s="496"/>
      <c r="AY17" s="60"/>
      <c r="AZ17" s="60"/>
      <c r="BA17" s="60"/>
      <c r="BB17" s="60"/>
      <c r="BC17" s="60"/>
      <c r="BD17" s="60"/>
      <c r="BE17" s="60"/>
      <c r="BF17" s="60"/>
      <c r="BG17" s="60"/>
      <c r="BH17" s="143"/>
      <c r="BI17" s="62"/>
      <c r="BJ17" s="62"/>
      <c r="BK17" s="334" t="s">
        <v>231</v>
      </c>
      <c r="BL17" s="330">
        <f>BQ11</f>
        <v>0</v>
      </c>
      <c r="BM17" s="330"/>
      <c r="BN17" s="330"/>
      <c r="BO17" s="333" t="s">
        <v>230</v>
      </c>
      <c r="BP17" s="330">
        <f>BU11</f>
        <v>0</v>
      </c>
      <c r="BQ17" s="330"/>
      <c r="BR17" s="330"/>
      <c r="BS17" s="333" t="s">
        <v>230</v>
      </c>
      <c r="BT17" s="822">
        <f>BY11</f>
        <v>0</v>
      </c>
      <c r="BU17" s="497"/>
      <c r="BV17" s="497"/>
      <c r="BW17" s="885"/>
      <c r="BX17" s="886"/>
      <c r="BY17" s="887"/>
      <c r="BZ17" s="888"/>
      <c r="CA17" s="889"/>
      <c r="CB17" s="47"/>
      <c r="CC17" s="47"/>
      <c r="CD17" s="47"/>
      <c r="CE17" s="47"/>
    </row>
    <row r="18" spans="2:89" s="49" customFormat="1" ht="21" customHeight="1">
      <c r="B18" s="848"/>
      <c r="C18" s="849"/>
      <c r="D18" s="354"/>
      <c r="E18" s="355"/>
      <c r="F18" s="356"/>
      <c r="G18" s="357"/>
      <c r="H18" s="357"/>
      <c r="I18" s="340"/>
      <c r="J18" s="268"/>
      <c r="K18" s="358"/>
      <c r="L18" s="359"/>
      <c r="M18" s="359"/>
      <c r="N18" s="360"/>
      <c r="O18" s="322">
        <f>VLOOKUP($G17,女子,8,FALSE)</f>
        <v>0</v>
      </c>
      <c r="P18" s="323"/>
      <c r="Q18" s="323"/>
      <c r="R18" s="323"/>
      <c r="S18" s="324"/>
      <c r="T18" s="323">
        <f>VLOOKUP($G17,女子,9,FALSE)</f>
        <v>0</v>
      </c>
      <c r="U18" s="323"/>
      <c r="V18" s="323"/>
      <c r="W18" s="323"/>
      <c r="X18" s="325"/>
      <c r="Y18" s="346"/>
      <c r="Z18" s="347"/>
      <c r="AA18" s="348"/>
      <c r="AB18" s="335"/>
      <c r="AC18" s="349"/>
      <c r="AD18" s="352"/>
      <c r="AE18" s="336"/>
      <c r="AF18" s="353"/>
      <c r="AG18" s="336"/>
      <c r="AH18" s="336"/>
      <c r="AI18" s="353"/>
      <c r="AJ18" s="336"/>
      <c r="AK18" s="336"/>
      <c r="AL18" s="338"/>
      <c r="AM18" s="339"/>
      <c r="AN18" s="340"/>
      <c r="AO18" s="341"/>
      <c r="AP18" s="342"/>
      <c r="AQ18" s="326">
        <f>V11</f>
        <v>0</v>
      </c>
      <c r="AR18" s="327"/>
      <c r="AS18" s="327"/>
      <c r="AT18" s="327"/>
      <c r="AU18" s="327"/>
      <c r="AV18" s="327"/>
      <c r="AW18" s="327"/>
      <c r="AX18" s="327"/>
      <c r="AY18" s="327"/>
      <c r="AZ18" s="327"/>
      <c r="BA18" s="327"/>
      <c r="BB18" s="327"/>
      <c r="BC18" s="327"/>
      <c r="BD18" s="327"/>
      <c r="BE18" s="327"/>
      <c r="BF18" s="327"/>
      <c r="BG18" s="327"/>
      <c r="BH18" s="327"/>
      <c r="BI18" s="327"/>
      <c r="BJ18" s="328"/>
      <c r="BK18" s="334"/>
      <c r="BL18" s="330"/>
      <c r="BM18" s="330"/>
      <c r="BN18" s="330"/>
      <c r="BO18" s="329"/>
      <c r="BP18" s="330"/>
      <c r="BQ18" s="330"/>
      <c r="BR18" s="330"/>
      <c r="BS18" s="333"/>
      <c r="BT18" s="331"/>
      <c r="BU18" s="331"/>
      <c r="BV18" s="331"/>
      <c r="BW18" s="877"/>
      <c r="BX18" s="878"/>
      <c r="BY18" s="882"/>
      <c r="BZ18" s="883"/>
      <c r="CA18" s="884"/>
      <c r="CB18" s="1"/>
      <c r="CC18" s="1"/>
      <c r="CD18" s="1"/>
      <c r="CE18" s="1"/>
      <c r="CK18" s="48"/>
    </row>
    <row r="19" spans="2:83" s="48" customFormat="1" ht="9.75" customHeight="1">
      <c r="B19" s="842" t="str">
        <f>'女子入力欄'!E14</f>
        <v>継続</v>
      </c>
      <c r="C19" s="843"/>
      <c r="D19" s="242">
        <f>'女子入力欄'!F14</f>
        <v>6</v>
      </c>
      <c r="E19" s="243"/>
      <c r="F19" s="294" t="s">
        <v>232</v>
      </c>
      <c r="G19" s="296">
        <v>102</v>
      </c>
      <c r="H19" s="296"/>
      <c r="I19" s="250"/>
      <c r="J19" s="269">
        <f>VLOOKUP(G19,女子,2,FALSE)</f>
        <v>0</v>
      </c>
      <c r="K19" s="298" t="e">
        <f>VLOOKUP($G19,女子,3,FALSE)</f>
        <v>#N/A</v>
      </c>
      <c r="L19" s="299"/>
      <c r="M19" s="299"/>
      <c r="N19" s="300"/>
      <c r="O19" s="306">
        <f>VLOOKUP($G19,女子,15,FALSE)</f>
      </c>
      <c r="P19" s="307"/>
      <c r="Q19" s="307"/>
      <c r="R19" s="307"/>
      <c r="S19" s="308"/>
      <c r="T19" s="307">
        <f>VLOOKUP($G19,女子,16,FALSE)</f>
      </c>
      <c r="U19" s="307"/>
      <c r="V19" s="307"/>
      <c r="W19" s="307"/>
      <c r="X19" s="307"/>
      <c r="Y19" s="309" t="e">
        <f>VLOOKUP($G19,女子,4,FALSE)</f>
        <v>#N/A</v>
      </c>
      <c r="Z19" s="310"/>
      <c r="AA19" s="311"/>
      <c r="AB19" s="288" t="e">
        <f>VLOOKUP($G19,女子,5,FALSE)</f>
        <v>#N/A</v>
      </c>
      <c r="AC19" s="315"/>
      <c r="AD19" s="259">
        <f>VLOOKUP($G19,女子,11,FALSE)</f>
        <v>0</v>
      </c>
      <c r="AE19" s="257"/>
      <c r="AF19" s="256" t="s">
        <v>227</v>
      </c>
      <c r="AG19" s="256">
        <f>VLOOKUP($G19,女子,12,FALSE)</f>
        <v>0</v>
      </c>
      <c r="AH19" s="257"/>
      <c r="AI19" s="275" t="s">
        <v>228</v>
      </c>
      <c r="AJ19" s="256">
        <f>VLOOKUP($G19,女子,13,FALSE)</f>
        <v>0</v>
      </c>
      <c r="AK19" s="257"/>
      <c r="AL19" s="253" t="s">
        <v>178</v>
      </c>
      <c r="AM19" s="251">
        <f>VLOOKUP($G19,女子,10,FALSE)</f>
        <v>0</v>
      </c>
      <c r="AN19" s="250"/>
      <c r="AO19" s="247" t="s">
        <v>74</v>
      </c>
      <c r="AP19" s="246"/>
      <c r="AQ19" s="141" t="s">
        <v>233</v>
      </c>
      <c r="AR19" s="495">
        <f>AR17</f>
        <v>0</v>
      </c>
      <c r="AS19" s="495"/>
      <c r="AT19" s="495"/>
      <c r="AU19" s="142" t="s">
        <v>234</v>
      </c>
      <c r="AV19" s="496">
        <f>AV17</f>
        <v>0</v>
      </c>
      <c r="AW19" s="496"/>
      <c r="AX19" s="496"/>
      <c r="AY19" s="60"/>
      <c r="AZ19" s="60"/>
      <c r="BA19" s="60"/>
      <c r="BB19" s="60"/>
      <c r="BC19" s="60"/>
      <c r="BD19" s="60"/>
      <c r="BE19" s="60"/>
      <c r="BF19" s="60"/>
      <c r="BG19" s="60"/>
      <c r="BH19" s="143"/>
      <c r="BI19" s="62"/>
      <c r="BJ19" s="62"/>
      <c r="BK19" s="288" t="s">
        <v>235</v>
      </c>
      <c r="BL19" s="284">
        <f>BL17:BL17</f>
        <v>0</v>
      </c>
      <c r="BM19" s="284"/>
      <c r="BN19" s="284"/>
      <c r="BO19" s="287" t="s">
        <v>234</v>
      </c>
      <c r="BP19" s="284">
        <f>BP17:BP17</f>
        <v>0</v>
      </c>
      <c r="BQ19" s="284"/>
      <c r="BR19" s="284"/>
      <c r="BS19" s="287" t="s">
        <v>234</v>
      </c>
      <c r="BT19" s="284">
        <f>BT17:BT17</f>
        <v>0</v>
      </c>
      <c r="BU19" s="284"/>
      <c r="BV19" s="284"/>
      <c r="BW19" s="875"/>
      <c r="BX19" s="876"/>
      <c r="BY19" s="879"/>
      <c r="BZ19" s="880"/>
      <c r="CA19" s="881"/>
      <c r="CB19" s="47"/>
      <c r="CC19" s="47"/>
      <c r="CD19" s="47"/>
      <c r="CE19" s="47"/>
    </row>
    <row r="20" spans="2:83" s="49" customFormat="1" ht="21" customHeight="1">
      <c r="B20" s="848"/>
      <c r="C20" s="849"/>
      <c r="D20" s="354"/>
      <c r="E20" s="355"/>
      <c r="F20" s="356"/>
      <c r="G20" s="357"/>
      <c r="H20" s="357"/>
      <c r="I20" s="340"/>
      <c r="J20" s="268"/>
      <c r="K20" s="358"/>
      <c r="L20" s="359"/>
      <c r="M20" s="359"/>
      <c r="N20" s="360"/>
      <c r="O20" s="322">
        <f>VLOOKUP($G19,女子,8,FALSE)</f>
        <v>0</v>
      </c>
      <c r="P20" s="323"/>
      <c r="Q20" s="323"/>
      <c r="R20" s="323"/>
      <c r="S20" s="324"/>
      <c r="T20" s="323">
        <f>VLOOKUP($G19,女子,9,FALSE)</f>
        <v>0</v>
      </c>
      <c r="U20" s="323"/>
      <c r="V20" s="323"/>
      <c r="W20" s="323"/>
      <c r="X20" s="325"/>
      <c r="Y20" s="346"/>
      <c r="Z20" s="347"/>
      <c r="AA20" s="348"/>
      <c r="AB20" s="335"/>
      <c r="AC20" s="349"/>
      <c r="AD20" s="352"/>
      <c r="AE20" s="336"/>
      <c r="AF20" s="353"/>
      <c r="AG20" s="336"/>
      <c r="AH20" s="336"/>
      <c r="AI20" s="353"/>
      <c r="AJ20" s="336"/>
      <c r="AK20" s="336"/>
      <c r="AL20" s="338"/>
      <c r="AM20" s="339"/>
      <c r="AN20" s="340"/>
      <c r="AO20" s="341"/>
      <c r="AP20" s="342"/>
      <c r="AQ20" s="326">
        <f>AQ18</f>
        <v>0</v>
      </c>
      <c r="AR20" s="327"/>
      <c r="AS20" s="327"/>
      <c r="AT20" s="327"/>
      <c r="AU20" s="327"/>
      <c r="AV20" s="327"/>
      <c r="AW20" s="327"/>
      <c r="AX20" s="327"/>
      <c r="AY20" s="327"/>
      <c r="AZ20" s="327"/>
      <c r="BA20" s="327"/>
      <c r="BB20" s="327"/>
      <c r="BC20" s="327"/>
      <c r="BD20" s="327"/>
      <c r="BE20" s="327"/>
      <c r="BF20" s="327"/>
      <c r="BG20" s="327"/>
      <c r="BH20" s="327"/>
      <c r="BI20" s="327"/>
      <c r="BJ20" s="328"/>
      <c r="BK20" s="335"/>
      <c r="BL20" s="331"/>
      <c r="BM20" s="331"/>
      <c r="BN20" s="331"/>
      <c r="BO20" s="329"/>
      <c r="BP20" s="331"/>
      <c r="BQ20" s="331"/>
      <c r="BR20" s="331"/>
      <c r="BS20" s="329"/>
      <c r="BT20" s="331"/>
      <c r="BU20" s="331"/>
      <c r="BV20" s="331"/>
      <c r="BW20" s="877"/>
      <c r="BX20" s="878"/>
      <c r="BY20" s="882"/>
      <c r="BZ20" s="883"/>
      <c r="CA20" s="884"/>
      <c r="CB20" s="1"/>
      <c r="CC20" s="1"/>
      <c r="CD20" s="1"/>
      <c r="CE20" s="1"/>
    </row>
    <row r="21" spans="2:83" s="48" customFormat="1" ht="9.75" customHeight="1">
      <c r="B21" s="842" t="str">
        <f>'女子入力欄'!E15</f>
        <v>継続</v>
      </c>
      <c r="C21" s="843"/>
      <c r="D21" s="242">
        <f>'女子入力欄'!F15</f>
        <v>6</v>
      </c>
      <c r="E21" s="243"/>
      <c r="F21" s="294" t="s">
        <v>236</v>
      </c>
      <c r="G21" s="296">
        <v>103</v>
      </c>
      <c r="H21" s="296"/>
      <c r="I21" s="250"/>
      <c r="J21" s="304">
        <f>VLOOKUP(G21,女子,2,FALSE)</f>
        <v>0</v>
      </c>
      <c r="K21" s="298" t="e">
        <f>VLOOKUP($G21,女子,3,FALSE)</f>
        <v>#N/A</v>
      </c>
      <c r="L21" s="299"/>
      <c r="M21" s="299"/>
      <c r="N21" s="300"/>
      <c r="O21" s="306">
        <f>VLOOKUP($G21,女子,15,FALSE)</f>
      </c>
      <c r="P21" s="307"/>
      <c r="Q21" s="307"/>
      <c r="R21" s="307"/>
      <c r="S21" s="308"/>
      <c r="T21" s="307">
        <f>VLOOKUP($G21,女子,16,FALSE)</f>
      </c>
      <c r="U21" s="307"/>
      <c r="V21" s="307"/>
      <c r="W21" s="307"/>
      <c r="X21" s="307"/>
      <c r="Y21" s="309" t="e">
        <f>VLOOKUP($G21,女子,4,FALSE)</f>
        <v>#N/A</v>
      </c>
      <c r="Z21" s="310"/>
      <c r="AA21" s="311"/>
      <c r="AB21" s="288" t="e">
        <f>VLOOKUP($G21,女子,5,FALSE)</f>
        <v>#N/A</v>
      </c>
      <c r="AC21" s="315"/>
      <c r="AD21" s="350">
        <f>VLOOKUP($G21,女子,11,FALSE)</f>
        <v>0</v>
      </c>
      <c r="AE21" s="351"/>
      <c r="AF21" s="256" t="s">
        <v>227</v>
      </c>
      <c r="AG21" s="256">
        <f>VLOOKUP($G21,女子,12,FALSE)</f>
        <v>0</v>
      </c>
      <c r="AH21" s="257"/>
      <c r="AI21" s="275" t="s">
        <v>228</v>
      </c>
      <c r="AJ21" s="256">
        <f>VLOOKUP($G21,女子,13,FALSE)</f>
        <v>0</v>
      </c>
      <c r="AK21" s="257"/>
      <c r="AL21" s="253" t="s">
        <v>178</v>
      </c>
      <c r="AM21" s="251">
        <f>VLOOKUP($G21,女子,10,FALSE)</f>
        <v>0</v>
      </c>
      <c r="AN21" s="250"/>
      <c r="AO21" s="247" t="s">
        <v>74</v>
      </c>
      <c r="AP21" s="246"/>
      <c r="AQ21" s="141" t="s">
        <v>233</v>
      </c>
      <c r="AR21" s="495">
        <f>AR19</f>
        <v>0</v>
      </c>
      <c r="AS21" s="495"/>
      <c r="AT21" s="495"/>
      <c r="AU21" s="142" t="s">
        <v>234</v>
      </c>
      <c r="AV21" s="496">
        <f>AV19</f>
        <v>0</v>
      </c>
      <c r="AW21" s="496"/>
      <c r="AX21" s="496"/>
      <c r="AY21" s="60"/>
      <c r="AZ21" s="60"/>
      <c r="BA21" s="60"/>
      <c r="BB21" s="60"/>
      <c r="BC21" s="60"/>
      <c r="BD21" s="60"/>
      <c r="BE21" s="60"/>
      <c r="BF21" s="60"/>
      <c r="BG21" s="60"/>
      <c r="BH21" s="143"/>
      <c r="BI21" s="62"/>
      <c r="BJ21" s="62"/>
      <c r="BK21" s="288" t="s">
        <v>235</v>
      </c>
      <c r="BL21" s="284">
        <f>BL19:BL19</f>
        <v>0</v>
      </c>
      <c r="BM21" s="284"/>
      <c r="BN21" s="284"/>
      <c r="BO21" s="287" t="s">
        <v>234</v>
      </c>
      <c r="BP21" s="284">
        <f>BP19:BP19</f>
        <v>0</v>
      </c>
      <c r="BQ21" s="284"/>
      <c r="BR21" s="284"/>
      <c r="BS21" s="287" t="s">
        <v>234</v>
      </c>
      <c r="BT21" s="284">
        <f>BT19:BT19</f>
        <v>0</v>
      </c>
      <c r="BU21" s="284"/>
      <c r="BV21" s="284"/>
      <c r="BW21" s="875"/>
      <c r="BX21" s="876"/>
      <c r="BY21" s="879"/>
      <c r="BZ21" s="880"/>
      <c r="CA21" s="881"/>
      <c r="CB21" s="47"/>
      <c r="CC21" s="47"/>
      <c r="CD21" s="47"/>
      <c r="CE21" s="47"/>
    </row>
    <row r="22" spans="2:83" s="49" customFormat="1" ht="21" customHeight="1">
      <c r="B22" s="848"/>
      <c r="C22" s="849"/>
      <c r="D22" s="354"/>
      <c r="E22" s="355"/>
      <c r="F22" s="356"/>
      <c r="G22" s="357"/>
      <c r="H22" s="357"/>
      <c r="I22" s="340"/>
      <c r="J22" s="361"/>
      <c r="K22" s="358"/>
      <c r="L22" s="359"/>
      <c r="M22" s="359"/>
      <c r="N22" s="360"/>
      <c r="O22" s="322">
        <f>VLOOKUP($G21,女子,8,FALSE)</f>
        <v>0</v>
      </c>
      <c r="P22" s="323"/>
      <c r="Q22" s="323"/>
      <c r="R22" s="323"/>
      <c r="S22" s="324"/>
      <c r="T22" s="323">
        <f>VLOOKUP($G21,女子,9,FALSE)</f>
        <v>0</v>
      </c>
      <c r="U22" s="323"/>
      <c r="V22" s="323"/>
      <c r="W22" s="323"/>
      <c r="X22" s="325"/>
      <c r="Y22" s="346"/>
      <c r="Z22" s="347"/>
      <c r="AA22" s="348"/>
      <c r="AB22" s="335"/>
      <c r="AC22" s="349"/>
      <c r="AD22" s="352"/>
      <c r="AE22" s="336"/>
      <c r="AF22" s="353"/>
      <c r="AG22" s="336"/>
      <c r="AH22" s="336"/>
      <c r="AI22" s="353"/>
      <c r="AJ22" s="336"/>
      <c r="AK22" s="336"/>
      <c r="AL22" s="338"/>
      <c r="AM22" s="339"/>
      <c r="AN22" s="340"/>
      <c r="AO22" s="341"/>
      <c r="AP22" s="342"/>
      <c r="AQ22" s="326">
        <f>AQ20</f>
        <v>0</v>
      </c>
      <c r="AR22" s="327"/>
      <c r="AS22" s="327"/>
      <c r="AT22" s="327"/>
      <c r="AU22" s="327"/>
      <c r="AV22" s="327"/>
      <c r="AW22" s="327"/>
      <c r="AX22" s="327"/>
      <c r="AY22" s="327"/>
      <c r="AZ22" s="327"/>
      <c r="BA22" s="327"/>
      <c r="BB22" s="327"/>
      <c r="BC22" s="327"/>
      <c r="BD22" s="327"/>
      <c r="BE22" s="327"/>
      <c r="BF22" s="327"/>
      <c r="BG22" s="327"/>
      <c r="BH22" s="327"/>
      <c r="BI22" s="327"/>
      <c r="BJ22" s="328"/>
      <c r="BK22" s="335"/>
      <c r="BL22" s="331"/>
      <c r="BM22" s="331"/>
      <c r="BN22" s="331"/>
      <c r="BO22" s="329"/>
      <c r="BP22" s="331"/>
      <c r="BQ22" s="331"/>
      <c r="BR22" s="331"/>
      <c r="BS22" s="329"/>
      <c r="BT22" s="331"/>
      <c r="BU22" s="331"/>
      <c r="BV22" s="331"/>
      <c r="BW22" s="877"/>
      <c r="BX22" s="878"/>
      <c r="BY22" s="882"/>
      <c r="BZ22" s="883"/>
      <c r="CA22" s="884"/>
      <c r="CB22" s="1"/>
      <c r="CC22" s="1"/>
      <c r="CD22" s="1"/>
      <c r="CE22" s="1"/>
    </row>
    <row r="23" spans="2:83" s="48" customFormat="1" ht="9.75" customHeight="1">
      <c r="B23" s="842" t="str">
        <f>'女子入力欄'!E16</f>
        <v>継続</v>
      </c>
      <c r="C23" s="843"/>
      <c r="D23" s="242">
        <f>'女子入力欄'!F16</f>
        <v>6</v>
      </c>
      <c r="E23" s="243"/>
      <c r="F23" s="294" t="s">
        <v>237</v>
      </c>
      <c r="G23" s="296">
        <v>104</v>
      </c>
      <c r="H23" s="296"/>
      <c r="I23" s="250"/>
      <c r="J23" s="304">
        <f>VLOOKUP(G23,女子,2,FALSE)</f>
        <v>0</v>
      </c>
      <c r="K23" s="298" t="e">
        <f>VLOOKUP($G23,女子,3,FALSE)</f>
        <v>#N/A</v>
      </c>
      <c r="L23" s="299"/>
      <c r="M23" s="299"/>
      <c r="N23" s="300"/>
      <c r="O23" s="343">
        <f>VLOOKUP($G23,女子,15,FALSE)</f>
      </c>
      <c r="P23" s="344"/>
      <c r="Q23" s="344"/>
      <c r="R23" s="344"/>
      <c r="S23" s="345"/>
      <c r="T23" s="344">
        <f>VLOOKUP($G23,女子,16,FALSE)</f>
      </c>
      <c r="U23" s="344"/>
      <c r="V23" s="344"/>
      <c r="W23" s="344"/>
      <c r="X23" s="344"/>
      <c r="Y23" s="309" t="e">
        <f>VLOOKUP($G23,女子,4,FALSE)</f>
        <v>#N/A</v>
      </c>
      <c r="Z23" s="310"/>
      <c r="AA23" s="311"/>
      <c r="AB23" s="288" t="e">
        <f>VLOOKUP($G23,女子,5,FALSE)</f>
        <v>#N/A</v>
      </c>
      <c r="AC23" s="315"/>
      <c r="AD23" s="259">
        <f>VLOOKUP($G23,女子,11,FALSE)</f>
        <v>0</v>
      </c>
      <c r="AE23" s="257"/>
      <c r="AF23" s="256" t="s">
        <v>227</v>
      </c>
      <c r="AG23" s="256">
        <f>VLOOKUP($G23,女子,12,FALSE)</f>
        <v>0</v>
      </c>
      <c r="AH23" s="257"/>
      <c r="AI23" s="275" t="s">
        <v>228</v>
      </c>
      <c r="AJ23" s="256">
        <f>VLOOKUP($G23,女子,13,FALSE)</f>
        <v>0</v>
      </c>
      <c r="AK23" s="257"/>
      <c r="AL23" s="253" t="s">
        <v>178</v>
      </c>
      <c r="AM23" s="251">
        <f>VLOOKUP($G23,女子,10,FALSE)</f>
        <v>0</v>
      </c>
      <c r="AN23" s="250"/>
      <c r="AO23" s="247" t="s">
        <v>74</v>
      </c>
      <c r="AP23" s="246"/>
      <c r="AQ23" s="146" t="s">
        <v>233</v>
      </c>
      <c r="AR23" s="439">
        <f>AR21</f>
        <v>0</v>
      </c>
      <c r="AS23" s="439"/>
      <c r="AT23" s="439"/>
      <c r="AU23" s="147" t="s">
        <v>234</v>
      </c>
      <c r="AV23" s="440">
        <f>AV21</f>
        <v>0</v>
      </c>
      <c r="AW23" s="440"/>
      <c r="AX23" s="440"/>
      <c r="AY23" s="65"/>
      <c r="AZ23" s="65"/>
      <c r="BA23" s="65"/>
      <c r="BB23" s="65"/>
      <c r="BC23" s="65"/>
      <c r="BD23" s="65"/>
      <c r="BE23" s="65"/>
      <c r="BF23" s="65"/>
      <c r="BG23" s="65"/>
      <c r="BH23" s="148"/>
      <c r="BI23" s="67"/>
      <c r="BJ23" s="67"/>
      <c r="BK23" s="288" t="s">
        <v>235</v>
      </c>
      <c r="BL23" s="284">
        <f>BL21:BL21</f>
        <v>0</v>
      </c>
      <c r="BM23" s="284"/>
      <c r="BN23" s="284"/>
      <c r="BO23" s="287" t="s">
        <v>234</v>
      </c>
      <c r="BP23" s="284">
        <f>BP21:BP21</f>
        <v>0</v>
      </c>
      <c r="BQ23" s="284"/>
      <c r="BR23" s="284"/>
      <c r="BS23" s="287" t="s">
        <v>234</v>
      </c>
      <c r="BT23" s="284">
        <f>BT21:BT21</f>
        <v>0</v>
      </c>
      <c r="BU23" s="284"/>
      <c r="BV23" s="284"/>
      <c r="BW23" s="875"/>
      <c r="BX23" s="876"/>
      <c r="BY23" s="879"/>
      <c r="BZ23" s="880"/>
      <c r="CA23" s="881"/>
      <c r="CB23" s="47"/>
      <c r="CC23" s="47"/>
      <c r="CD23" s="47"/>
      <c r="CE23" s="47"/>
    </row>
    <row r="24" spans="2:83" s="49" customFormat="1" ht="21" customHeight="1">
      <c r="B24" s="848"/>
      <c r="C24" s="849"/>
      <c r="D24" s="354"/>
      <c r="E24" s="355"/>
      <c r="F24" s="356"/>
      <c r="G24" s="357"/>
      <c r="H24" s="357"/>
      <c r="I24" s="340"/>
      <c r="J24" s="361"/>
      <c r="K24" s="358"/>
      <c r="L24" s="359"/>
      <c r="M24" s="359"/>
      <c r="N24" s="360"/>
      <c r="O24" s="322">
        <f>VLOOKUP($G23,女子,8,FALSE)</f>
        <v>0</v>
      </c>
      <c r="P24" s="323"/>
      <c r="Q24" s="323"/>
      <c r="R24" s="323"/>
      <c r="S24" s="324"/>
      <c r="T24" s="323">
        <f>VLOOKUP($G23,女子,9,FALSE)</f>
        <v>0</v>
      </c>
      <c r="U24" s="323"/>
      <c r="V24" s="323"/>
      <c r="W24" s="323"/>
      <c r="X24" s="325"/>
      <c r="Y24" s="346"/>
      <c r="Z24" s="347"/>
      <c r="AA24" s="348"/>
      <c r="AB24" s="335"/>
      <c r="AC24" s="349"/>
      <c r="AD24" s="352"/>
      <c r="AE24" s="336"/>
      <c r="AF24" s="353"/>
      <c r="AG24" s="336"/>
      <c r="AH24" s="336"/>
      <c r="AI24" s="353"/>
      <c r="AJ24" s="336"/>
      <c r="AK24" s="336"/>
      <c r="AL24" s="338"/>
      <c r="AM24" s="339"/>
      <c r="AN24" s="340"/>
      <c r="AO24" s="341"/>
      <c r="AP24" s="342"/>
      <c r="AQ24" s="326">
        <f>AQ22</f>
        <v>0</v>
      </c>
      <c r="AR24" s="327"/>
      <c r="AS24" s="327"/>
      <c r="AT24" s="327"/>
      <c r="AU24" s="327"/>
      <c r="AV24" s="327"/>
      <c r="AW24" s="327"/>
      <c r="AX24" s="327"/>
      <c r="AY24" s="327"/>
      <c r="AZ24" s="327"/>
      <c r="BA24" s="327"/>
      <c r="BB24" s="327"/>
      <c r="BC24" s="327"/>
      <c r="BD24" s="327"/>
      <c r="BE24" s="327"/>
      <c r="BF24" s="327"/>
      <c r="BG24" s="327"/>
      <c r="BH24" s="327"/>
      <c r="BI24" s="327"/>
      <c r="BJ24" s="328"/>
      <c r="BK24" s="335"/>
      <c r="BL24" s="331"/>
      <c r="BM24" s="331"/>
      <c r="BN24" s="331"/>
      <c r="BO24" s="329"/>
      <c r="BP24" s="331"/>
      <c r="BQ24" s="331"/>
      <c r="BR24" s="331"/>
      <c r="BS24" s="329"/>
      <c r="BT24" s="331"/>
      <c r="BU24" s="331"/>
      <c r="BV24" s="331"/>
      <c r="BW24" s="877"/>
      <c r="BX24" s="878"/>
      <c r="BY24" s="882"/>
      <c r="BZ24" s="883"/>
      <c r="CA24" s="884"/>
      <c r="CB24" s="1"/>
      <c r="CC24" s="1"/>
      <c r="CD24" s="1"/>
      <c r="CE24" s="1"/>
    </row>
    <row r="25" spans="2:83" s="48" customFormat="1" ht="9.75" customHeight="1">
      <c r="B25" s="842" t="str">
        <f>'女子入力欄'!E17</f>
        <v>継続</v>
      </c>
      <c r="C25" s="843"/>
      <c r="D25" s="242">
        <f>'女子入力欄'!F17</f>
        <v>6</v>
      </c>
      <c r="E25" s="243"/>
      <c r="F25" s="294" t="s">
        <v>238</v>
      </c>
      <c r="G25" s="296">
        <v>105</v>
      </c>
      <c r="H25" s="296"/>
      <c r="I25" s="250"/>
      <c r="J25" s="304">
        <f>VLOOKUP(G25,女子,2,FALSE)</f>
        <v>0</v>
      </c>
      <c r="K25" s="298" t="e">
        <f>VLOOKUP($G25,女子,3,FALSE)</f>
        <v>#N/A</v>
      </c>
      <c r="L25" s="299"/>
      <c r="M25" s="299"/>
      <c r="N25" s="300"/>
      <c r="O25" s="306">
        <f>VLOOKUP($G25,女子,15,FALSE)</f>
      </c>
      <c r="P25" s="307"/>
      <c r="Q25" s="307"/>
      <c r="R25" s="307"/>
      <c r="S25" s="308"/>
      <c r="T25" s="307">
        <f>VLOOKUP($G25,女子,16,FALSE)</f>
      </c>
      <c r="U25" s="307"/>
      <c r="V25" s="307"/>
      <c r="W25" s="307"/>
      <c r="X25" s="307"/>
      <c r="Y25" s="309" t="e">
        <f>VLOOKUP($G25,女子,4,FALSE)</f>
        <v>#N/A</v>
      </c>
      <c r="Z25" s="310"/>
      <c r="AA25" s="311"/>
      <c r="AB25" s="288" t="e">
        <f>VLOOKUP($G25,女子,5,FALSE)</f>
        <v>#N/A</v>
      </c>
      <c r="AC25" s="315"/>
      <c r="AD25" s="350">
        <f>VLOOKUP($G25,女子,11,FALSE)</f>
        <v>0</v>
      </c>
      <c r="AE25" s="351"/>
      <c r="AF25" s="726" t="s">
        <v>227</v>
      </c>
      <c r="AG25" s="726">
        <f>VLOOKUP($G25,女子,12,FALSE)</f>
        <v>0</v>
      </c>
      <c r="AH25" s="351"/>
      <c r="AI25" s="719" t="s">
        <v>228</v>
      </c>
      <c r="AJ25" s="726">
        <f>VLOOKUP($G25,女子,13,FALSE)</f>
        <v>0</v>
      </c>
      <c r="AK25" s="351"/>
      <c r="AL25" s="253" t="s">
        <v>178</v>
      </c>
      <c r="AM25" s="251">
        <f>VLOOKUP($G25,女子,10,FALSE)</f>
        <v>0</v>
      </c>
      <c r="AN25" s="250"/>
      <c r="AO25" s="247" t="s">
        <v>74</v>
      </c>
      <c r="AP25" s="246"/>
      <c r="AQ25" s="146" t="s">
        <v>233</v>
      </c>
      <c r="AR25" s="439">
        <f>AR23</f>
        <v>0</v>
      </c>
      <c r="AS25" s="439"/>
      <c r="AT25" s="439"/>
      <c r="AU25" s="147" t="s">
        <v>234</v>
      </c>
      <c r="AV25" s="440">
        <f>AV23</f>
        <v>0</v>
      </c>
      <c r="AW25" s="440"/>
      <c r="AX25" s="440"/>
      <c r="AY25" s="65"/>
      <c r="AZ25" s="65"/>
      <c r="BA25" s="65"/>
      <c r="BB25" s="65"/>
      <c r="BC25" s="65"/>
      <c r="BD25" s="65"/>
      <c r="BE25" s="65"/>
      <c r="BF25" s="65"/>
      <c r="BG25" s="65"/>
      <c r="BH25" s="148"/>
      <c r="BI25" s="67"/>
      <c r="BJ25" s="68"/>
      <c r="BK25" s="288" t="s">
        <v>235</v>
      </c>
      <c r="BL25" s="284">
        <f>BL23:BL23</f>
        <v>0</v>
      </c>
      <c r="BM25" s="284"/>
      <c r="BN25" s="284"/>
      <c r="BO25" s="287" t="s">
        <v>234</v>
      </c>
      <c r="BP25" s="284">
        <f>BP23:BP23</f>
        <v>0</v>
      </c>
      <c r="BQ25" s="284"/>
      <c r="BR25" s="284"/>
      <c r="BS25" s="287" t="s">
        <v>234</v>
      </c>
      <c r="BT25" s="330">
        <f>BT23:BT23</f>
        <v>0</v>
      </c>
      <c r="BU25" s="330"/>
      <c r="BV25" s="330"/>
      <c r="BW25" s="875"/>
      <c r="BX25" s="876"/>
      <c r="BY25" s="879"/>
      <c r="BZ25" s="880"/>
      <c r="CA25" s="881"/>
      <c r="CB25" s="47"/>
      <c r="CC25" s="47"/>
      <c r="CD25" s="47"/>
      <c r="CE25" s="47"/>
    </row>
    <row r="26" spans="2:83" s="49" customFormat="1" ht="21" customHeight="1" thickBot="1">
      <c r="B26" s="844"/>
      <c r="C26" s="845"/>
      <c r="D26" s="241"/>
      <c r="E26" s="293"/>
      <c r="F26" s="295"/>
      <c r="G26" s="297"/>
      <c r="H26" s="297"/>
      <c r="I26" s="248"/>
      <c r="J26" s="305"/>
      <c r="K26" s="301"/>
      <c r="L26" s="302"/>
      <c r="M26" s="302"/>
      <c r="N26" s="303"/>
      <c r="O26" s="280">
        <f>VLOOKUP($G25,女子,8,FALSE)</f>
        <v>0</v>
      </c>
      <c r="P26" s="281"/>
      <c r="Q26" s="281"/>
      <c r="R26" s="281"/>
      <c r="S26" s="282"/>
      <c r="T26" s="281">
        <f>VLOOKUP($G25,女子,9,FALSE)</f>
        <v>0</v>
      </c>
      <c r="U26" s="281"/>
      <c r="V26" s="281"/>
      <c r="W26" s="281"/>
      <c r="X26" s="283"/>
      <c r="Y26" s="312"/>
      <c r="Z26" s="313"/>
      <c r="AA26" s="314"/>
      <c r="AB26" s="289"/>
      <c r="AC26" s="316"/>
      <c r="AD26" s="258"/>
      <c r="AE26" s="255"/>
      <c r="AF26" s="254"/>
      <c r="AG26" s="255"/>
      <c r="AH26" s="255"/>
      <c r="AI26" s="254"/>
      <c r="AJ26" s="255"/>
      <c r="AK26" s="255"/>
      <c r="AL26" s="252"/>
      <c r="AM26" s="249"/>
      <c r="AN26" s="248"/>
      <c r="AO26" s="244"/>
      <c r="AP26" s="245"/>
      <c r="AQ26" s="290">
        <f>AQ24</f>
        <v>0</v>
      </c>
      <c r="AR26" s="291"/>
      <c r="AS26" s="291"/>
      <c r="AT26" s="291"/>
      <c r="AU26" s="291"/>
      <c r="AV26" s="291"/>
      <c r="AW26" s="291"/>
      <c r="AX26" s="291"/>
      <c r="AY26" s="291"/>
      <c r="AZ26" s="291"/>
      <c r="BA26" s="291"/>
      <c r="BB26" s="291"/>
      <c r="BC26" s="291"/>
      <c r="BD26" s="291"/>
      <c r="BE26" s="291"/>
      <c r="BF26" s="291"/>
      <c r="BG26" s="291"/>
      <c r="BH26" s="291"/>
      <c r="BI26" s="291"/>
      <c r="BJ26" s="292"/>
      <c r="BK26" s="289"/>
      <c r="BL26" s="285"/>
      <c r="BM26" s="285"/>
      <c r="BN26" s="285"/>
      <c r="BO26" s="260"/>
      <c r="BP26" s="285"/>
      <c r="BQ26" s="285"/>
      <c r="BR26" s="285"/>
      <c r="BS26" s="260"/>
      <c r="BT26" s="285"/>
      <c r="BU26" s="285"/>
      <c r="BV26" s="285"/>
      <c r="BW26" s="864"/>
      <c r="BX26" s="865"/>
      <c r="BY26" s="869"/>
      <c r="BZ26" s="870"/>
      <c r="CA26" s="871"/>
      <c r="CB26" s="1"/>
      <c r="CC26" s="1"/>
      <c r="CD26" s="1"/>
      <c r="CE26" s="1"/>
    </row>
    <row r="27" spans="2:83" s="48" customFormat="1" ht="9.75" customHeight="1">
      <c r="B27" s="846" t="str">
        <f>'女子入力欄'!E18</f>
        <v>継続</v>
      </c>
      <c r="C27" s="847"/>
      <c r="D27" s="418">
        <v>3</v>
      </c>
      <c r="E27" s="419"/>
      <c r="F27" s="420" t="s">
        <v>239</v>
      </c>
      <c r="G27" s="296">
        <v>1</v>
      </c>
      <c r="H27" s="296"/>
      <c r="I27" s="250"/>
      <c r="J27" s="483">
        <f>VLOOKUP(G27,女子,2,FALSE)</f>
        <v>0</v>
      </c>
      <c r="K27" s="767" t="str">
        <f>VLOOKUP($G27,女子,3,FALSE)</f>
        <v>選手</v>
      </c>
      <c r="L27" s="768"/>
      <c r="M27" s="768"/>
      <c r="N27" s="769"/>
      <c r="O27" s="472">
        <f>VLOOKUP($G27,女子,15,FALSE)</f>
      </c>
      <c r="P27" s="473"/>
      <c r="Q27" s="473"/>
      <c r="R27" s="473"/>
      <c r="S27" s="474"/>
      <c r="T27" s="473">
        <f>VLOOKUP($G27,女子,16,FALSE)</f>
      </c>
      <c r="U27" s="473"/>
      <c r="V27" s="473"/>
      <c r="W27" s="473"/>
      <c r="X27" s="473"/>
      <c r="Y27" s="475" t="str">
        <f>VLOOKUP($G27,女子,4,FALSE)</f>
        <v>女</v>
      </c>
      <c r="Z27" s="476"/>
      <c r="AA27" s="477"/>
      <c r="AB27" s="478" t="str">
        <f>VLOOKUP($G27,女子,5,FALSE)</f>
        <v>平成</v>
      </c>
      <c r="AC27" s="479"/>
      <c r="AD27" s="480">
        <f>VLOOKUP($G27,女子,11,FALSE)</f>
        <v>0</v>
      </c>
      <c r="AE27" s="466"/>
      <c r="AF27" s="465" t="s">
        <v>227</v>
      </c>
      <c r="AG27" s="465">
        <f>VLOOKUP($G27,女子,12,FALSE)</f>
        <v>0</v>
      </c>
      <c r="AH27" s="466"/>
      <c r="AI27" s="407" t="s">
        <v>228</v>
      </c>
      <c r="AJ27" s="465">
        <f>VLOOKUP($G27,女子,13,FALSE)</f>
        <v>0</v>
      </c>
      <c r="AK27" s="466"/>
      <c r="AL27" s="467" t="s">
        <v>178</v>
      </c>
      <c r="AM27" s="468">
        <f>VLOOKUP($G27,女子,10,FALSE)</f>
        <v>0</v>
      </c>
      <c r="AN27" s="469"/>
      <c r="AO27" s="470" t="s">
        <v>377</v>
      </c>
      <c r="AP27" s="471"/>
      <c r="AQ27" s="141" t="s">
        <v>233</v>
      </c>
      <c r="AR27" s="463">
        <f>AR25</f>
        <v>0</v>
      </c>
      <c r="AS27" s="463"/>
      <c r="AT27" s="463"/>
      <c r="AU27" s="144" t="s">
        <v>234</v>
      </c>
      <c r="AV27" s="464">
        <f>AV25</f>
        <v>0</v>
      </c>
      <c r="AW27" s="464"/>
      <c r="AX27" s="464"/>
      <c r="AY27" s="60"/>
      <c r="AZ27" s="60"/>
      <c r="BA27" s="60"/>
      <c r="BB27" s="60"/>
      <c r="BC27" s="60"/>
      <c r="BD27" s="60"/>
      <c r="BE27" s="60"/>
      <c r="BF27" s="60"/>
      <c r="BG27" s="60"/>
      <c r="BH27" s="143"/>
      <c r="BI27" s="62"/>
      <c r="BJ27" s="62"/>
      <c r="BK27" s="334" t="s">
        <v>235</v>
      </c>
      <c r="BL27" s="497">
        <f>BL25:BL25</f>
        <v>0</v>
      </c>
      <c r="BM27" s="497"/>
      <c r="BN27" s="497"/>
      <c r="BO27" s="890" t="s">
        <v>234</v>
      </c>
      <c r="BP27" s="497">
        <f>BP25:BP25</f>
        <v>0</v>
      </c>
      <c r="BQ27" s="497"/>
      <c r="BR27" s="497"/>
      <c r="BS27" s="890" t="s">
        <v>234</v>
      </c>
      <c r="BT27" s="497">
        <f>BT25:BT25</f>
        <v>0</v>
      </c>
      <c r="BU27" s="497"/>
      <c r="BV27" s="497"/>
      <c r="BW27" s="885"/>
      <c r="BX27" s="886"/>
      <c r="BY27" s="887"/>
      <c r="BZ27" s="888"/>
      <c r="CA27" s="889"/>
      <c r="CB27" s="47"/>
      <c r="CC27" s="47"/>
      <c r="CD27" s="47"/>
      <c r="CE27" s="47"/>
    </row>
    <row r="28" spans="2:83" s="49" customFormat="1" ht="21" customHeight="1">
      <c r="B28" s="848"/>
      <c r="C28" s="849"/>
      <c r="D28" s="354"/>
      <c r="E28" s="355"/>
      <c r="F28" s="356"/>
      <c r="G28" s="357"/>
      <c r="H28" s="357"/>
      <c r="I28" s="340"/>
      <c r="J28" s="361"/>
      <c r="K28" s="358"/>
      <c r="L28" s="359"/>
      <c r="M28" s="359"/>
      <c r="N28" s="360"/>
      <c r="O28" s="322">
        <f>VLOOKUP($G27,女子,8,FALSE)</f>
        <v>0</v>
      </c>
      <c r="P28" s="323"/>
      <c r="Q28" s="323"/>
      <c r="R28" s="323"/>
      <c r="S28" s="324"/>
      <c r="T28" s="323">
        <f>VLOOKUP($G27,女子,9,FALSE)</f>
        <v>0</v>
      </c>
      <c r="U28" s="323"/>
      <c r="V28" s="323"/>
      <c r="W28" s="323"/>
      <c r="X28" s="325"/>
      <c r="Y28" s="346"/>
      <c r="Z28" s="347"/>
      <c r="AA28" s="348"/>
      <c r="AB28" s="335"/>
      <c r="AC28" s="349"/>
      <c r="AD28" s="352"/>
      <c r="AE28" s="336"/>
      <c r="AF28" s="353"/>
      <c r="AG28" s="336"/>
      <c r="AH28" s="336"/>
      <c r="AI28" s="353"/>
      <c r="AJ28" s="336"/>
      <c r="AK28" s="336"/>
      <c r="AL28" s="338"/>
      <c r="AM28" s="339"/>
      <c r="AN28" s="340"/>
      <c r="AO28" s="341"/>
      <c r="AP28" s="342"/>
      <c r="AQ28" s="326">
        <f>AQ26</f>
        <v>0</v>
      </c>
      <c r="AR28" s="327"/>
      <c r="AS28" s="327"/>
      <c r="AT28" s="327"/>
      <c r="AU28" s="327"/>
      <c r="AV28" s="327"/>
      <c r="AW28" s="327"/>
      <c r="AX28" s="327"/>
      <c r="AY28" s="327"/>
      <c r="AZ28" s="327"/>
      <c r="BA28" s="327"/>
      <c r="BB28" s="327"/>
      <c r="BC28" s="327"/>
      <c r="BD28" s="327"/>
      <c r="BE28" s="327"/>
      <c r="BF28" s="327"/>
      <c r="BG28" s="327"/>
      <c r="BH28" s="327"/>
      <c r="BI28" s="327"/>
      <c r="BJ28" s="328"/>
      <c r="BK28" s="335"/>
      <c r="BL28" s="330"/>
      <c r="BM28" s="330"/>
      <c r="BN28" s="330"/>
      <c r="BO28" s="333"/>
      <c r="BP28" s="330"/>
      <c r="BQ28" s="330"/>
      <c r="BR28" s="330"/>
      <c r="BS28" s="333"/>
      <c r="BT28" s="331"/>
      <c r="BU28" s="331"/>
      <c r="BV28" s="331"/>
      <c r="BW28" s="877"/>
      <c r="BX28" s="878"/>
      <c r="BY28" s="882"/>
      <c r="BZ28" s="883"/>
      <c r="CA28" s="884"/>
      <c r="CB28" s="1"/>
      <c r="CC28" s="1"/>
      <c r="CD28" s="1"/>
      <c r="CE28" s="1"/>
    </row>
    <row r="29" spans="2:83" s="48" customFormat="1" ht="9.75" customHeight="1">
      <c r="B29" s="842" t="str">
        <f>'女子入力欄'!E19</f>
        <v>継続</v>
      </c>
      <c r="C29" s="843"/>
      <c r="D29" s="242">
        <v>3</v>
      </c>
      <c r="E29" s="243"/>
      <c r="F29" s="294" t="s">
        <v>240</v>
      </c>
      <c r="G29" s="296">
        <v>2</v>
      </c>
      <c r="H29" s="296"/>
      <c r="I29" s="250"/>
      <c r="J29" s="304">
        <f>VLOOKUP(G29,女子,2,FALSE)</f>
        <v>0</v>
      </c>
      <c r="K29" s="298" t="str">
        <f>VLOOKUP($G29,女子,3,FALSE)</f>
        <v>選手</v>
      </c>
      <c r="L29" s="299"/>
      <c r="M29" s="299"/>
      <c r="N29" s="300"/>
      <c r="O29" s="306">
        <f>VLOOKUP($G29,女子,15,FALSE)</f>
      </c>
      <c r="P29" s="307"/>
      <c r="Q29" s="307"/>
      <c r="R29" s="307"/>
      <c r="S29" s="308"/>
      <c r="T29" s="307">
        <f>VLOOKUP($G29,女子,16,FALSE)</f>
      </c>
      <c r="U29" s="307"/>
      <c r="V29" s="307"/>
      <c r="W29" s="307"/>
      <c r="X29" s="307"/>
      <c r="Y29" s="309" t="str">
        <f>VLOOKUP($G29,女子,4,FALSE)</f>
        <v>女</v>
      </c>
      <c r="Z29" s="310"/>
      <c r="AA29" s="311"/>
      <c r="AB29" s="288" t="str">
        <f>VLOOKUP($G29,女子,5,FALSE)</f>
        <v>平成</v>
      </c>
      <c r="AC29" s="315"/>
      <c r="AD29" s="259">
        <f>VLOOKUP($G29,女子,11,FALSE)</f>
        <v>0</v>
      </c>
      <c r="AE29" s="257"/>
      <c r="AF29" s="256" t="s">
        <v>227</v>
      </c>
      <c r="AG29" s="256">
        <f>VLOOKUP($G29,女子,12,FALSE)</f>
        <v>0</v>
      </c>
      <c r="AH29" s="257"/>
      <c r="AI29" s="275" t="s">
        <v>228</v>
      </c>
      <c r="AJ29" s="256">
        <f>VLOOKUP($G29,女子,13,FALSE)</f>
        <v>0</v>
      </c>
      <c r="AK29" s="257"/>
      <c r="AL29" s="337" t="s">
        <v>178</v>
      </c>
      <c r="AM29" s="461">
        <f>VLOOKUP($G29,女子,10,FALSE)</f>
        <v>0</v>
      </c>
      <c r="AN29" s="462"/>
      <c r="AO29" s="450" t="s">
        <v>376</v>
      </c>
      <c r="AP29" s="451"/>
      <c r="AQ29" s="141" t="s">
        <v>233</v>
      </c>
      <c r="AR29" s="332">
        <f>AR27</f>
        <v>0</v>
      </c>
      <c r="AS29" s="332"/>
      <c r="AT29" s="332"/>
      <c r="AU29" s="144" t="s">
        <v>234</v>
      </c>
      <c r="AV29" s="333">
        <f>AV27</f>
        <v>0</v>
      </c>
      <c r="AW29" s="333"/>
      <c r="AX29" s="333"/>
      <c r="AY29" s="60"/>
      <c r="AZ29" s="60"/>
      <c r="BA29" s="60"/>
      <c r="BB29" s="60"/>
      <c r="BC29" s="60"/>
      <c r="BD29" s="60"/>
      <c r="BE29" s="60"/>
      <c r="BF29" s="60"/>
      <c r="BG29" s="60"/>
      <c r="BH29" s="143"/>
      <c r="BI29" s="62"/>
      <c r="BJ29" s="62"/>
      <c r="BK29" s="334" t="s">
        <v>235</v>
      </c>
      <c r="BL29" s="284">
        <f>BL27:BL27</f>
        <v>0</v>
      </c>
      <c r="BM29" s="284"/>
      <c r="BN29" s="284"/>
      <c r="BO29" s="287" t="s">
        <v>234</v>
      </c>
      <c r="BP29" s="284">
        <f>BP27:BP27</f>
        <v>0</v>
      </c>
      <c r="BQ29" s="284"/>
      <c r="BR29" s="284"/>
      <c r="BS29" s="287" t="s">
        <v>234</v>
      </c>
      <c r="BT29" s="284">
        <f>BT27:BT27</f>
        <v>0</v>
      </c>
      <c r="BU29" s="284"/>
      <c r="BV29" s="284"/>
      <c r="BW29" s="875"/>
      <c r="BX29" s="876"/>
      <c r="BY29" s="879"/>
      <c r="BZ29" s="880"/>
      <c r="CA29" s="881"/>
      <c r="CB29" s="47"/>
      <c r="CC29" s="47"/>
      <c r="CD29" s="47"/>
      <c r="CE29" s="47"/>
    </row>
    <row r="30" spans="2:83" s="49" customFormat="1" ht="21" customHeight="1">
      <c r="B30" s="848"/>
      <c r="C30" s="849"/>
      <c r="D30" s="354"/>
      <c r="E30" s="355"/>
      <c r="F30" s="356"/>
      <c r="G30" s="357"/>
      <c r="H30" s="357"/>
      <c r="I30" s="340"/>
      <c r="J30" s="361"/>
      <c r="K30" s="358"/>
      <c r="L30" s="359"/>
      <c r="M30" s="359"/>
      <c r="N30" s="360"/>
      <c r="O30" s="322">
        <f>VLOOKUP($G29,女子,8,FALSE)</f>
        <v>0</v>
      </c>
      <c r="P30" s="323"/>
      <c r="Q30" s="323"/>
      <c r="R30" s="323"/>
      <c r="S30" s="324"/>
      <c r="T30" s="323">
        <f>VLOOKUP($G29,女子,9,FALSE)</f>
        <v>0</v>
      </c>
      <c r="U30" s="323"/>
      <c r="V30" s="323"/>
      <c r="W30" s="323"/>
      <c r="X30" s="325"/>
      <c r="Y30" s="346"/>
      <c r="Z30" s="347"/>
      <c r="AA30" s="348"/>
      <c r="AB30" s="335"/>
      <c r="AC30" s="349"/>
      <c r="AD30" s="352"/>
      <c r="AE30" s="336"/>
      <c r="AF30" s="353"/>
      <c r="AG30" s="336"/>
      <c r="AH30" s="336"/>
      <c r="AI30" s="353"/>
      <c r="AJ30" s="336"/>
      <c r="AK30" s="336"/>
      <c r="AL30" s="338"/>
      <c r="AM30" s="339"/>
      <c r="AN30" s="340"/>
      <c r="AO30" s="404"/>
      <c r="AP30" s="405"/>
      <c r="AQ30" s="326">
        <f>AQ28</f>
        <v>0</v>
      </c>
      <c r="AR30" s="327"/>
      <c r="AS30" s="327"/>
      <c r="AT30" s="327"/>
      <c r="AU30" s="327"/>
      <c r="AV30" s="327"/>
      <c r="AW30" s="327"/>
      <c r="AX30" s="327"/>
      <c r="AY30" s="327"/>
      <c r="AZ30" s="327"/>
      <c r="BA30" s="327"/>
      <c r="BB30" s="327"/>
      <c r="BC30" s="327"/>
      <c r="BD30" s="327"/>
      <c r="BE30" s="327"/>
      <c r="BF30" s="327"/>
      <c r="BG30" s="327"/>
      <c r="BH30" s="327"/>
      <c r="BI30" s="327"/>
      <c r="BJ30" s="328"/>
      <c r="BK30" s="334"/>
      <c r="BL30" s="331"/>
      <c r="BM30" s="331"/>
      <c r="BN30" s="331"/>
      <c r="BO30" s="329"/>
      <c r="BP30" s="331"/>
      <c r="BQ30" s="331"/>
      <c r="BR30" s="331"/>
      <c r="BS30" s="329"/>
      <c r="BT30" s="331"/>
      <c r="BU30" s="331"/>
      <c r="BV30" s="331"/>
      <c r="BW30" s="877"/>
      <c r="BX30" s="878"/>
      <c r="BY30" s="882"/>
      <c r="BZ30" s="883"/>
      <c r="CA30" s="884"/>
      <c r="CB30" s="1"/>
      <c r="CC30" s="1"/>
      <c r="CD30" s="1"/>
      <c r="CE30" s="1"/>
    </row>
    <row r="31" spans="2:83" s="48" customFormat="1" ht="9.75" customHeight="1">
      <c r="B31" s="842" t="str">
        <f>'女子入力欄'!E20</f>
        <v>継続</v>
      </c>
      <c r="C31" s="843"/>
      <c r="D31" s="242">
        <v>3</v>
      </c>
      <c r="E31" s="243"/>
      <c r="F31" s="294" t="s">
        <v>241</v>
      </c>
      <c r="G31" s="296">
        <v>3</v>
      </c>
      <c r="H31" s="296"/>
      <c r="I31" s="250"/>
      <c r="J31" s="304">
        <f>VLOOKUP(G31,女子,2,FALSE)</f>
        <v>0</v>
      </c>
      <c r="K31" s="298" t="str">
        <f>VLOOKUP($G31,女子,3,FALSE)</f>
        <v>選手</v>
      </c>
      <c r="L31" s="299"/>
      <c r="M31" s="299"/>
      <c r="N31" s="300"/>
      <c r="O31" s="306">
        <f>VLOOKUP($G31,女子,15,FALSE)</f>
      </c>
      <c r="P31" s="307"/>
      <c r="Q31" s="307"/>
      <c r="R31" s="307"/>
      <c r="S31" s="308"/>
      <c r="T31" s="307">
        <f>VLOOKUP($G31,女子,16,FALSE)</f>
      </c>
      <c r="U31" s="307"/>
      <c r="V31" s="307"/>
      <c r="W31" s="307"/>
      <c r="X31" s="307"/>
      <c r="Y31" s="309" t="str">
        <f>VLOOKUP($G31,女子,4,FALSE)</f>
        <v>女</v>
      </c>
      <c r="Z31" s="310"/>
      <c r="AA31" s="311"/>
      <c r="AB31" s="288" t="str">
        <f>VLOOKUP($G31,女子,5,FALSE)</f>
        <v>平成</v>
      </c>
      <c r="AC31" s="315"/>
      <c r="AD31" s="350">
        <f>VLOOKUP($G31,女子,11,FALSE)</f>
        <v>0</v>
      </c>
      <c r="AE31" s="351"/>
      <c r="AF31" s="256" t="s">
        <v>227</v>
      </c>
      <c r="AG31" s="256">
        <f>VLOOKUP($G31,女子,12,FALSE)</f>
        <v>0</v>
      </c>
      <c r="AH31" s="257"/>
      <c r="AI31" s="275" t="s">
        <v>228</v>
      </c>
      <c r="AJ31" s="256">
        <f>VLOOKUP($G31,女子,13,FALSE)</f>
        <v>0</v>
      </c>
      <c r="AK31" s="257"/>
      <c r="AL31" s="253" t="s">
        <v>178</v>
      </c>
      <c r="AM31" s="251">
        <f>VLOOKUP($G31,女子,10,FALSE)</f>
        <v>0</v>
      </c>
      <c r="AN31" s="250"/>
      <c r="AO31" s="450" t="s">
        <v>376</v>
      </c>
      <c r="AP31" s="451"/>
      <c r="AQ31" s="141" t="s">
        <v>233</v>
      </c>
      <c r="AR31" s="332">
        <f>AR29</f>
        <v>0</v>
      </c>
      <c r="AS31" s="332"/>
      <c r="AT31" s="332"/>
      <c r="AU31" s="144" t="s">
        <v>234</v>
      </c>
      <c r="AV31" s="333">
        <f>AV29</f>
        <v>0</v>
      </c>
      <c r="AW31" s="333"/>
      <c r="AX31" s="333"/>
      <c r="AY31" s="60"/>
      <c r="AZ31" s="60"/>
      <c r="BA31" s="60"/>
      <c r="BB31" s="60"/>
      <c r="BC31" s="60"/>
      <c r="BD31" s="60"/>
      <c r="BE31" s="60"/>
      <c r="BF31" s="60"/>
      <c r="BG31" s="60"/>
      <c r="BH31" s="143"/>
      <c r="BI31" s="62"/>
      <c r="BJ31" s="62"/>
      <c r="BK31" s="288" t="s">
        <v>235</v>
      </c>
      <c r="BL31" s="284">
        <f>BL29:BL29</f>
        <v>0</v>
      </c>
      <c r="BM31" s="284"/>
      <c r="BN31" s="284"/>
      <c r="BO31" s="287" t="s">
        <v>234</v>
      </c>
      <c r="BP31" s="284">
        <f>BP29:BP29</f>
        <v>0</v>
      </c>
      <c r="BQ31" s="284"/>
      <c r="BR31" s="284"/>
      <c r="BS31" s="287" t="s">
        <v>234</v>
      </c>
      <c r="BT31" s="284">
        <f>BT29:BT29</f>
        <v>0</v>
      </c>
      <c r="BU31" s="284"/>
      <c r="BV31" s="284"/>
      <c r="BW31" s="875"/>
      <c r="BX31" s="876"/>
      <c r="BY31" s="879"/>
      <c r="BZ31" s="880"/>
      <c r="CA31" s="881"/>
      <c r="CB31" s="47"/>
      <c r="CC31" s="47"/>
      <c r="CD31" s="47"/>
      <c r="CE31" s="47"/>
    </row>
    <row r="32" spans="2:83" s="49" customFormat="1" ht="21" customHeight="1">
      <c r="B32" s="848"/>
      <c r="C32" s="849"/>
      <c r="D32" s="354"/>
      <c r="E32" s="355"/>
      <c r="F32" s="356"/>
      <c r="G32" s="357"/>
      <c r="H32" s="357"/>
      <c r="I32" s="340"/>
      <c r="J32" s="361"/>
      <c r="K32" s="358"/>
      <c r="L32" s="359"/>
      <c r="M32" s="359"/>
      <c r="N32" s="360"/>
      <c r="O32" s="322">
        <f>VLOOKUP($G31,女子,8,FALSE)</f>
        <v>0</v>
      </c>
      <c r="P32" s="323"/>
      <c r="Q32" s="323"/>
      <c r="R32" s="323"/>
      <c r="S32" s="324"/>
      <c r="T32" s="323">
        <f>VLOOKUP($G31,女子,9,FALSE)</f>
        <v>0</v>
      </c>
      <c r="U32" s="323"/>
      <c r="V32" s="323"/>
      <c r="W32" s="323"/>
      <c r="X32" s="325"/>
      <c r="Y32" s="346"/>
      <c r="Z32" s="347"/>
      <c r="AA32" s="348"/>
      <c r="AB32" s="335"/>
      <c r="AC32" s="349"/>
      <c r="AD32" s="352"/>
      <c r="AE32" s="336"/>
      <c r="AF32" s="353"/>
      <c r="AG32" s="336"/>
      <c r="AH32" s="336"/>
      <c r="AI32" s="353"/>
      <c r="AJ32" s="336"/>
      <c r="AK32" s="336"/>
      <c r="AL32" s="338"/>
      <c r="AM32" s="339"/>
      <c r="AN32" s="340"/>
      <c r="AO32" s="404"/>
      <c r="AP32" s="405"/>
      <c r="AQ32" s="326">
        <f>AQ30</f>
        <v>0</v>
      </c>
      <c r="AR32" s="327"/>
      <c r="AS32" s="327"/>
      <c r="AT32" s="327"/>
      <c r="AU32" s="327"/>
      <c r="AV32" s="327"/>
      <c r="AW32" s="327"/>
      <c r="AX32" s="327"/>
      <c r="AY32" s="327"/>
      <c r="AZ32" s="327"/>
      <c r="BA32" s="327"/>
      <c r="BB32" s="327"/>
      <c r="BC32" s="327"/>
      <c r="BD32" s="327"/>
      <c r="BE32" s="327"/>
      <c r="BF32" s="327"/>
      <c r="BG32" s="327"/>
      <c r="BH32" s="327"/>
      <c r="BI32" s="327"/>
      <c r="BJ32" s="328"/>
      <c r="BK32" s="335"/>
      <c r="BL32" s="331"/>
      <c r="BM32" s="331"/>
      <c r="BN32" s="331"/>
      <c r="BO32" s="329"/>
      <c r="BP32" s="331"/>
      <c r="BQ32" s="331"/>
      <c r="BR32" s="331"/>
      <c r="BS32" s="329"/>
      <c r="BT32" s="331"/>
      <c r="BU32" s="331"/>
      <c r="BV32" s="331"/>
      <c r="BW32" s="877"/>
      <c r="BX32" s="878"/>
      <c r="BY32" s="882"/>
      <c r="BZ32" s="883"/>
      <c r="CA32" s="884"/>
      <c r="CB32" s="1"/>
      <c r="CC32" s="1"/>
      <c r="CD32" s="1"/>
      <c r="CE32" s="1"/>
    </row>
    <row r="33" spans="2:83" s="48" customFormat="1" ht="9.75" customHeight="1">
      <c r="B33" s="842" t="str">
        <f>'女子入力欄'!E21</f>
        <v>継続</v>
      </c>
      <c r="C33" s="843"/>
      <c r="D33" s="242">
        <v>3</v>
      </c>
      <c r="E33" s="243"/>
      <c r="F33" s="294" t="s">
        <v>242</v>
      </c>
      <c r="G33" s="296">
        <v>4</v>
      </c>
      <c r="H33" s="296"/>
      <c r="I33" s="250"/>
      <c r="J33" s="304">
        <f>VLOOKUP(G33,女子,2,FALSE)</f>
        <v>0</v>
      </c>
      <c r="K33" s="298" t="str">
        <f>VLOOKUP($G33,女子,3,FALSE)</f>
        <v>選手</v>
      </c>
      <c r="L33" s="299"/>
      <c r="M33" s="299"/>
      <c r="N33" s="300"/>
      <c r="O33" s="343">
        <f>VLOOKUP($G33,女子,15,FALSE)</f>
      </c>
      <c r="P33" s="344"/>
      <c r="Q33" s="344"/>
      <c r="R33" s="344"/>
      <c r="S33" s="345"/>
      <c r="T33" s="344">
        <f>VLOOKUP($G33,女子,16,FALSE)</f>
      </c>
      <c r="U33" s="344"/>
      <c r="V33" s="344"/>
      <c r="W33" s="344"/>
      <c r="X33" s="344"/>
      <c r="Y33" s="309" t="str">
        <f>VLOOKUP($G33,女子,4,FALSE)</f>
        <v>女</v>
      </c>
      <c r="Z33" s="310"/>
      <c r="AA33" s="311"/>
      <c r="AB33" s="288" t="str">
        <f>VLOOKUP($G33,女子,5,FALSE)</f>
        <v>平成</v>
      </c>
      <c r="AC33" s="315"/>
      <c r="AD33" s="259">
        <f>VLOOKUP($G33,女子,11,FALSE)</f>
        <v>0</v>
      </c>
      <c r="AE33" s="257"/>
      <c r="AF33" s="726" t="s">
        <v>227</v>
      </c>
      <c r="AG33" s="726">
        <f>VLOOKUP($G33,女子,12,FALSE)</f>
        <v>0</v>
      </c>
      <c r="AH33" s="351"/>
      <c r="AI33" s="719" t="s">
        <v>228</v>
      </c>
      <c r="AJ33" s="726">
        <f>VLOOKUP($G33,女子,13,FALSE)</f>
        <v>0</v>
      </c>
      <c r="AK33" s="351"/>
      <c r="AL33" s="337" t="s">
        <v>178</v>
      </c>
      <c r="AM33" s="251">
        <f>VLOOKUP($G33,女子,10,FALSE)</f>
        <v>0</v>
      </c>
      <c r="AN33" s="250"/>
      <c r="AO33" s="450" t="s">
        <v>376</v>
      </c>
      <c r="AP33" s="451"/>
      <c r="AQ33" s="141" t="s">
        <v>233</v>
      </c>
      <c r="AR33" s="332">
        <f>AR31</f>
        <v>0</v>
      </c>
      <c r="AS33" s="332"/>
      <c r="AT33" s="332"/>
      <c r="AU33" s="144" t="s">
        <v>234</v>
      </c>
      <c r="AV33" s="333">
        <f>AV31</f>
        <v>0</v>
      </c>
      <c r="AW33" s="333"/>
      <c r="AX33" s="333"/>
      <c r="AY33" s="60"/>
      <c r="AZ33" s="60"/>
      <c r="BA33" s="60"/>
      <c r="BB33" s="60"/>
      <c r="BC33" s="60"/>
      <c r="BD33" s="60"/>
      <c r="BE33" s="60"/>
      <c r="BF33" s="60"/>
      <c r="BG33" s="60"/>
      <c r="BH33" s="143"/>
      <c r="BI33" s="62"/>
      <c r="BJ33" s="62"/>
      <c r="BK33" s="334" t="s">
        <v>235</v>
      </c>
      <c r="BL33" s="330">
        <f>BL31:BL31</f>
        <v>0</v>
      </c>
      <c r="BM33" s="330"/>
      <c r="BN33" s="330"/>
      <c r="BO33" s="287" t="s">
        <v>234</v>
      </c>
      <c r="BP33" s="330">
        <f>BP31:BP31</f>
        <v>0</v>
      </c>
      <c r="BQ33" s="330"/>
      <c r="BR33" s="330"/>
      <c r="BS33" s="287" t="s">
        <v>234</v>
      </c>
      <c r="BT33" s="284">
        <f>BT31:BT31</f>
        <v>0</v>
      </c>
      <c r="BU33" s="284"/>
      <c r="BV33" s="284"/>
      <c r="BW33" s="875"/>
      <c r="BX33" s="876"/>
      <c r="BY33" s="879"/>
      <c r="BZ33" s="880"/>
      <c r="CA33" s="881"/>
      <c r="CB33" s="47"/>
      <c r="CC33" s="47"/>
      <c r="CD33" s="47"/>
      <c r="CE33" s="47"/>
    </row>
    <row r="34" spans="2:83" s="49" customFormat="1" ht="21" customHeight="1">
      <c r="B34" s="848"/>
      <c r="C34" s="849"/>
      <c r="D34" s="354"/>
      <c r="E34" s="355"/>
      <c r="F34" s="356"/>
      <c r="G34" s="357"/>
      <c r="H34" s="357"/>
      <c r="I34" s="340"/>
      <c r="J34" s="361"/>
      <c r="K34" s="358"/>
      <c r="L34" s="359"/>
      <c r="M34" s="359"/>
      <c r="N34" s="360"/>
      <c r="O34" s="322">
        <f>VLOOKUP($G33,女子,8,FALSE)</f>
        <v>0</v>
      </c>
      <c r="P34" s="323"/>
      <c r="Q34" s="323"/>
      <c r="R34" s="323"/>
      <c r="S34" s="324"/>
      <c r="T34" s="323">
        <f>VLOOKUP($G33,女子,9,FALSE)</f>
        <v>0</v>
      </c>
      <c r="U34" s="323"/>
      <c r="V34" s="323"/>
      <c r="W34" s="323"/>
      <c r="X34" s="325"/>
      <c r="Y34" s="346"/>
      <c r="Z34" s="347"/>
      <c r="AA34" s="348"/>
      <c r="AB34" s="335"/>
      <c r="AC34" s="349"/>
      <c r="AD34" s="352"/>
      <c r="AE34" s="336"/>
      <c r="AF34" s="353"/>
      <c r="AG34" s="336"/>
      <c r="AH34" s="336"/>
      <c r="AI34" s="353"/>
      <c r="AJ34" s="336"/>
      <c r="AK34" s="336"/>
      <c r="AL34" s="338"/>
      <c r="AM34" s="339"/>
      <c r="AN34" s="340"/>
      <c r="AO34" s="404"/>
      <c r="AP34" s="405"/>
      <c r="AQ34" s="326">
        <f>AQ32</f>
        <v>0</v>
      </c>
      <c r="AR34" s="327"/>
      <c r="AS34" s="327"/>
      <c r="AT34" s="327"/>
      <c r="AU34" s="327"/>
      <c r="AV34" s="327"/>
      <c r="AW34" s="327"/>
      <c r="AX34" s="327"/>
      <c r="AY34" s="327"/>
      <c r="AZ34" s="327"/>
      <c r="BA34" s="327"/>
      <c r="BB34" s="327"/>
      <c r="BC34" s="327"/>
      <c r="BD34" s="327"/>
      <c r="BE34" s="327"/>
      <c r="BF34" s="327"/>
      <c r="BG34" s="327"/>
      <c r="BH34" s="327"/>
      <c r="BI34" s="327"/>
      <c r="BJ34" s="328"/>
      <c r="BK34" s="334"/>
      <c r="BL34" s="331"/>
      <c r="BM34" s="331"/>
      <c r="BN34" s="331"/>
      <c r="BO34" s="329"/>
      <c r="BP34" s="331"/>
      <c r="BQ34" s="331"/>
      <c r="BR34" s="331"/>
      <c r="BS34" s="329"/>
      <c r="BT34" s="331"/>
      <c r="BU34" s="331"/>
      <c r="BV34" s="331"/>
      <c r="BW34" s="877"/>
      <c r="BX34" s="878"/>
      <c r="BY34" s="882"/>
      <c r="BZ34" s="883"/>
      <c r="CA34" s="884"/>
      <c r="CB34" s="1"/>
      <c r="CC34" s="1"/>
      <c r="CD34" s="1"/>
      <c r="CE34" s="1"/>
    </row>
    <row r="35" spans="2:83" s="48" customFormat="1" ht="9.75" customHeight="1">
      <c r="B35" s="842" t="str">
        <f>'女子入力欄'!E22</f>
        <v>継続</v>
      </c>
      <c r="C35" s="843"/>
      <c r="D35" s="242">
        <v>3</v>
      </c>
      <c r="E35" s="243"/>
      <c r="F35" s="294" t="s">
        <v>243</v>
      </c>
      <c r="G35" s="296">
        <v>5</v>
      </c>
      <c r="H35" s="296"/>
      <c r="I35" s="250"/>
      <c r="J35" s="304">
        <f>VLOOKUP(G35,女子,2,FALSE)</f>
        <v>0</v>
      </c>
      <c r="K35" s="298" t="str">
        <f>VLOOKUP($G35,女子,3,FALSE)</f>
        <v>選手</v>
      </c>
      <c r="L35" s="299"/>
      <c r="M35" s="299"/>
      <c r="N35" s="300"/>
      <c r="O35" s="306">
        <f>VLOOKUP($G35,女子,15,FALSE)</f>
      </c>
      <c r="P35" s="307"/>
      <c r="Q35" s="307"/>
      <c r="R35" s="307"/>
      <c r="S35" s="308"/>
      <c r="T35" s="307">
        <f>VLOOKUP($G35,女子,16,FALSE)</f>
      </c>
      <c r="U35" s="307"/>
      <c r="V35" s="307"/>
      <c r="W35" s="307"/>
      <c r="X35" s="307"/>
      <c r="Y35" s="309" t="str">
        <f>VLOOKUP($G35,女子,4,FALSE)</f>
        <v>女</v>
      </c>
      <c r="Z35" s="310"/>
      <c r="AA35" s="311"/>
      <c r="AB35" s="288" t="str">
        <f>VLOOKUP($G35,女子,5,FALSE)</f>
        <v>平成</v>
      </c>
      <c r="AC35" s="315"/>
      <c r="AD35" s="350">
        <f>VLOOKUP($G35,女子,11,FALSE)</f>
        <v>0</v>
      </c>
      <c r="AE35" s="351"/>
      <c r="AF35" s="726" t="s">
        <v>227</v>
      </c>
      <c r="AG35" s="726">
        <f>VLOOKUP($G35,女子,12,FALSE)</f>
        <v>0</v>
      </c>
      <c r="AH35" s="351"/>
      <c r="AI35" s="719" t="s">
        <v>228</v>
      </c>
      <c r="AJ35" s="726">
        <f>VLOOKUP($G35,女子,13,FALSE)</f>
        <v>0</v>
      </c>
      <c r="AK35" s="351"/>
      <c r="AL35" s="253" t="s">
        <v>178</v>
      </c>
      <c r="AM35" s="251">
        <f>VLOOKUP($G35,女子,10,FALSE)</f>
        <v>0</v>
      </c>
      <c r="AN35" s="250"/>
      <c r="AO35" s="450" t="s">
        <v>376</v>
      </c>
      <c r="AP35" s="451"/>
      <c r="AQ35" s="146" t="s">
        <v>233</v>
      </c>
      <c r="AR35" s="286">
        <f>AR33</f>
        <v>0</v>
      </c>
      <c r="AS35" s="286"/>
      <c r="AT35" s="286"/>
      <c r="AU35" s="145" t="s">
        <v>234</v>
      </c>
      <c r="AV35" s="287">
        <f>AV33</f>
        <v>0</v>
      </c>
      <c r="AW35" s="287"/>
      <c r="AX35" s="287"/>
      <c r="AY35" s="65"/>
      <c r="AZ35" s="65"/>
      <c r="BA35" s="65"/>
      <c r="BB35" s="65"/>
      <c r="BC35" s="65"/>
      <c r="BD35" s="65"/>
      <c r="BE35" s="65"/>
      <c r="BF35" s="65"/>
      <c r="BG35" s="65"/>
      <c r="BH35" s="148"/>
      <c r="BI35" s="67"/>
      <c r="BJ35" s="68"/>
      <c r="BK35" s="288" t="s">
        <v>235</v>
      </c>
      <c r="BL35" s="284">
        <f>BL33:BL33</f>
        <v>0</v>
      </c>
      <c r="BM35" s="284"/>
      <c r="BN35" s="284"/>
      <c r="BO35" s="287" t="s">
        <v>234</v>
      </c>
      <c r="BP35" s="284">
        <f>BP33:BP33</f>
        <v>0</v>
      </c>
      <c r="BQ35" s="284"/>
      <c r="BR35" s="284"/>
      <c r="BS35" s="287" t="s">
        <v>234</v>
      </c>
      <c r="BT35" s="330">
        <f>BT33:BT33</f>
        <v>0</v>
      </c>
      <c r="BU35" s="330"/>
      <c r="BV35" s="330"/>
      <c r="BW35" s="875"/>
      <c r="BX35" s="876"/>
      <c r="BY35" s="879"/>
      <c r="BZ35" s="880"/>
      <c r="CA35" s="881"/>
      <c r="CB35" s="47"/>
      <c r="CC35" s="47"/>
      <c r="CD35" s="47"/>
      <c r="CE35" s="47"/>
    </row>
    <row r="36" spans="2:83" s="49" customFormat="1" ht="21" customHeight="1" thickBot="1">
      <c r="B36" s="844"/>
      <c r="C36" s="845"/>
      <c r="D36" s="241"/>
      <c r="E36" s="293"/>
      <c r="F36" s="295"/>
      <c r="G36" s="297"/>
      <c r="H36" s="297"/>
      <c r="I36" s="248"/>
      <c r="J36" s="305"/>
      <c r="K36" s="301"/>
      <c r="L36" s="302"/>
      <c r="M36" s="302"/>
      <c r="N36" s="303"/>
      <c r="O36" s="280">
        <f>VLOOKUP($G35,女子,8,FALSE)</f>
        <v>0</v>
      </c>
      <c r="P36" s="281"/>
      <c r="Q36" s="281"/>
      <c r="R36" s="281"/>
      <c r="S36" s="282"/>
      <c r="T36" s="281">
        <f>VLOOKUP($G35,女子,9,FALSE)</f>
        <v>0</v>
      </c>
      <c r="U36" s="281"/>
      <c r="V36" s="281"/>
      <c r="W36" s="281"/>
      <c r="X36" s="283"/>
      <c r="Y36" s="312"/>
      <c r="Z36" s="313"/>
      <c r="AA36" s="314"/>
      <c r="AB36" s="289"/>
      <c r="AC36" s="316"/>
      <c r="AD36" s="258"/>
      <c r="AE36" s="255"/>
      <c r="AF36" s="254"/>
      <c r="AG36" s="255"/>
      <c r="AH36" s="255"/>
      <c r="AI36" s="254"/>
      <c r="AJ36" s="255"/>
      <c r="AK36" s="255"/>
      <c r="AL36" s="252"/>
      <c r="AM36" s="249"/>
      <c r="AN36" s="248"/>
      <c r="AO36" s="873"/>
      <c r="AP36" s="874"/>
      <c r="AQ36" s="290">
        <f>AQ34</f>
        <v>0</v>
      </c>
      <c r="AR36" s="291"/>
      <c r="AS36" s="291"/>
      <c r="AT36" s="291"/>
      <c r="AU36" s="291"/>
      <c r="AV36" s="291"/>
      <c r="AW36" s="291"/>
      <c r="AX36" s="291"/>
      <c r="AY36" s="291"/>
      <c r="AZ36" s="291"/>
      <c r="BA36" s="291"/>
      <c r="BB36" s="291"/>
      <c r="BC36" s="291"/>
      <c r="BD36" s="291"/>
      <c r="BE36" s="291"/>
      <c r="BF36" s="291"/>
      <c r="BG36" s="291"/>
      <c r="BH36" s="291"/>
      <c r="BI36" s="291"/>
      <c r="BJ36" s="292"/>
      <c r="BK36" s="289"/>
      <c r="BL36" s="285"/>
      <c r="BM36" s="285"/>
      <c r="BN36" s="285"/>
      <c r="BO36" s="260"/>
      <c r="BP36" s="285"/>
      <c r="BQ36" s="285"/>
      <c r="BR36" s="285"/>
      <c r="BS36" s="260"/>
      <c r="BT36" s="285"/>
      <c r="BU36" s="285"/>
      <c r="BV36" s="285"/>
      <c r="BW36" s="864"/>
      <c r="BX36" s="865"/>
      <c r="BY36" s="869"/>
      <c r="BZ36" s="870"/>
      <c r="CA36" s="871"/>
      <c r="CB36" s="1"/>
      <c r="CC36" s="1"/>
      <c r="CD36" s="1"/>
      <c r="CE36" s="1"/>
    </row>
    <row r="37" spans="2:83" s="48" customFormat="1" ht="9.75" customHeight="1">
      <c r="B37" s="846" t="e">
        <f>'女子入力欄'!E23</f>
        <v>#N/A</v>
      </c>
      <c r="C37" s="847"/>
      <c r="D37" s="418">
        <v>3</v>
      </c>
      <c r="E37" s="419"/>
      <c r="F37" s="420" t="s">
        <v>244</v>
      </c>
      <c r="G37" s="296">
        <v>6</v>
      </c>
      <c r="H37" s="296"/>
      <c r="I37" s="250"/>
      <c r="J37" s="427">
        <f>VLOOKUP(G37,女子,2,FALSE)</f>
        <v>0</v>
      </c>
      <c r="K37" s="767" t="str">
        <f>VLOOKUP($G37,女子,3,FALSE)</f>
        <v>選手</v>
      </c>
      <c r="L37" s="768"/>
      <c r="M37" s="768"/>
      <c r="N37" s="769"/>
      <c r="O37" s="472">
        <f>VLOOKUP($G37,女子,15,FALSE)</f>
        <v>0</v>
      </c>
      <c r="P37" s="473"/>
      <c r="Q37" s="473"/>
      <c r="R37" s="473"/>
      <c r="S37" s="474"/>
      <c r="T37" s="473">
        <f>VLOOKUP($G37,女子,16,FALSE)</f>
      </c>
      <c r="U37" s="473"/>
      <c r="V37" s="473"/>
      <c r="W37" s="473"/>
      <c r="X37" s="473"/>
      <c r="Y37" s="475" t="str">
        <f>VLOOKUP($G37,女子,4,FALSE)</f>
        <v>女</v>
      </c>
      <c r="Z37" s="476"/>
      <c r="AA37" s="477"/>
      <c r="AB37" s="478" t="str">
        <f>VLOOKUP($G37,女子,5,FALSE)</f>
        <v>平成</v>
      </c>
      <c r="AC37" s="479"/>
      <c r="AD37" s="480">
        <f>VLOOKUP($G37,女子,11,FALSE)</f>
        <v>0</v>
      </c>
      <c r="AE37" s="466"/>
      <c r="AF37" s="465" t="s">
        <v>227</v>
      </c>
      <c r="AG37" s="465">
        <f>VLOOKUP($G37,女子,12,FALSE)</f>
        <v>0</v>
      </c>
      <c r="AH37" s="466"/>
      <c r="AI37" s="407" t="s">
        <v>228</v>
      </c>
      <c r="AJ37" s="465">
        <f>VLOOKUP($G37,女子,13,FALSE)</f>
        <v>0</v>
      </c>
      <c r="AK37" s="466"/>
      <c r="AL37" s="467" t="s">
        <v>178</v>
      </c>
      <c r="AM37" s="468">
        <f>VLOOKUP($G37,女子,10,FALSE)</f>
        <v>0</v>
      </c>
      <c r="AN37" s="469"/>
      <c r="AO37" s="402" t="s">
        <v>376</v>
      </c>
      <c r="AP37" s="403"/>
      <c r="AQ37" s="141" t="s">
        <v>233</v>
      </c>
      <c r="AR37" s="332">
        <f>AR35</f>
        <v>0</v>
      </c>
      <c r="AS37" s="332"/>
      <c r="AT37" s="332"/>
      <c r="AU37" s="144" t="s">
        <v>234</v>
      </c>
      <c r="AV37" s="333">
        <f>AV35</f>
        <v>0</v>
      </c>
      <c r="AW37" s="333"/>
      <c r="AX37" s="333"/>
      <c r="AY37" s="60"/>
      <c r="AZ37" s="60"/>
      <c r="BA37" s="60"/>
      <c r="BB37" s="60"/>
      <c r="BC37" s="60"/>
      <c r="BD37" s="60"/>
      <c r="BE37" s="60"/>
      <c r="BF37" s="60"/>
      <c r="BG37" s="60"/>
      <c r="BH37" s="143"/>
      <c r="BI37" s="62"/>
      <c r="BJ37" s="62"/>
      <c r="BK37" s="334" t="s">
        <v>235</v>
      </c>
      <c r="BL37" s="497">
        <f>BL35:BL35</f>
        <v>0</v>
      </c>
      <c r="BM37" s="497"/>
      <c r="BN37" s="497"/>
      <c r="BO37" s="890" t="s">
        <v>234</v>
      </c>
      <c r="BP37" s="497">
        <f>BP35:BP35</f>
        <v>0</v>
      </c>
      <c r="BQ37" s="497"/>
      <c r="BR37" s="497"/>
      <c r="BS37" s="890" t="s">
        <v>234</v>
      </c>
      <c r="BT37" s="497">
        <f>BT35:BT35</f>
        <v>0</v>
      </c>
      <c r="BU37" s="497"/>
      <c r="BV37" s="497"/>
      <c r="BW37" s="885"/>
      <c r="BX37" s="886"/>
      <c r="BY37" s="887"/>
      <c r="BZ37" s="888"/>
      <c r="CA37" s="889"/>
      <c r="CB37" s="47"/>
      <c r="CC37" s="47"/>
      <c r="CD37" s="47"/>
      <c r="CE37" s="47"/>
    </row>
    <row r="38" spans="2:83" s="49" customFormat="1" ht="21" customHeight="1">
      <c r="B38" s="848"/>
      <c r="C38" s="849"/>
      <c r="D38" s="354"/>
      <c r="E38" s="355"/>
      <c r="F38" s="356"/>
      <c r="G38" s="357"/>
      <c r="H38" s="357"/>
      <c r="I38" s="340"/>
      <c r="J38" s="361"/>
      <c r="K38" s="358"/>
      <c r="L38" s="359"/>
      <c r="M38" s="359"/>
      <c r="N38" s="360"/>
      <c r="O38" s="322">
        <f>VLOOKUP($G37,女子,8,FALSE)</f>
        <v>0</v>
      </c>
      <c r="P38" s="323"/>
      <c r="Q38" s="323"/>
      <c r="R38" s="323"/>
      <c r="S38" s="324"/>
      <c r="T38" s="323">
        <f>VLOOKUP($G37,女子,9,FALSE)</f>
        <v>0</v>
      </c>
      <c r="U38" s="323"/>
      <c r="V38" s="323"/>
      <c r="W38" s="323"/>
      <c r="X38" s="325"/>
      <c r="Y38" s="346"/>
      <c r="Z38" s="347"/>
      <c r="AA38" s="348"/>
      <c r="AB38" s="335"/>
      <c r="AC38" s="349"/>
      <c r="AD38" s="352"/>
      <c r="AE38" s="336"/>
      <c r="AF38" s="353"/>
      <c r="AG38" s="336"/>
      <c r="AH38" s="336"/>
      <c r="AI38" s="353"/>
      <c r="AJ38" s="336"/>
      <c r="AK38" s="336"/>
      <c r="AL38" s="338"/>
      <c r="AM38" s="339"/>
      <c r="AN38" s="340"/>
      <c r="AO38" s="404"/>
      <c r="AP38" s="405"/>
      <c r="AQ38" s="326">
        <f>AQ36</f>
        <v>0</v>
      </c>
      <c r="AR38" s="327"/>
      <c r="AS38" s="327"/>
      <c r="AT38" s="327"/>
      <c r="AU38" s="327"/>
      <c r="AV38" s="327"/>
      <c r="AW38" s="327"/>
      <c r="AX38" s="327"/>
      <c r="AY38" s="327"/>
      <c r="AZ38" s="327"/>
      <c r="BA38" s="327"/>
      <c r="BB38" s="327"/>
      <c r="BC38" s="327"/>
      <c r="BD38" s="327"/>
      <c r="BE38" s="327"/>
      <c r="BF38" s="327"/>
      <c r="BG38" s="327"/>
      <c r="BH38" s="327"/>
      <c r="BI38" s="327"/>
      <c r="BJ38" s="328"/>
      <c r="BK38" s="335"/>
      <c r="BL38" s="330"/>
      <c r="BM38" s="330"/>
      <c r="BN38" s="330"/>
      <c r="BO38" s="333"/>
      <c r="BP38" s="330"/>
      <c r="BQ38" s="330"/>
      <c r="BR38" s="330"/>
      <c r="BS38" s="333"/>
      <c r="BT38" s="331"/>
      <c r="BU38" s="331"/>
      <c r="BV38" s="331"/>
      <c r="BW38" s="877"/>
      <c r="BX38" s="878"/>
      <c r="BY38" s="882"/>
      <c r="BZ38" s="883"/>
      <c r="CA38" s="884"/>
      <c r="CB38" s="1"/>
      <c r="CC38" s="1"/>
      <c r="CD38" s="1"/>
      <c r="CE38" s="1"/>
    </row>
    <row r="39" spans="2:83" s="48" customFormat="1" ht="9.75" customHeight="1">
      <c r="B39" s="842" t="e">
        <f>'女子入力欄'!E24</f>
        <v>#N/A</v>
      </c>
      <c r="C39" s="843"/>
      <c r="D39" s="242">
        <v>3</v>
      </c>
      <c r="E39" s="243"/>
      <c r="F39" s="294" t="s">
        <v>245</v>
      </c>
      <c r="G39" s="296">
        <v>7</v>
      </c>
      <c r="H39" s="296"/>
      <c r="I39" s="250"/>
      <c r="J39" s="304">
        <f>VLOOKUP(G39,女子,2,FALSE)</f>
        <v>0</v>
      </c>
      <c r="K39" s="298" t="str">
        <f>VLOOKUP($G39,女子,3,FALSE)</f>
        <v>選手</v>
      </c>
      <c r="L39" s="299"/>
      <c r="M39" s="299"/>
      <c r="N39" s="300"/>
      <c r="O39" s="306">
        <f>VLOOKUP($G39,女子,15,FALSE)</f>
      </c>
      <c r="P39" s="307"/>
      <c r="Q39" s="307"/>
      <c r="R39" s="307"/>
      <c r="S39" s="308"/>
      <c r="T39" s="307">
        <f>VLOOKUP($G39,女子,16,FALSE)</f>
      </c>
      <c r="U39" s="307"/>
      <c r="V39" s="307"/>
      <c r="W39" s="307"/>
      <c r="X39" s="307"/>
      <c r="Y39" s="309" t="str">
        <f>VLOOKUP($G39,女子,4,FALSE)</f>
        <v>女</v>
      </c>
      <c r="Z39" s="310"/>
      <c r="AA39" s="311"/>
      <c r="AB39" s="288" t="str">
        <f>VLOOKUP($G39,女子,5,FALSE)</f>
        <v>平成</v>
      </c>
      <c r="AC39" s="315"/>
      <c r="AD39" s="259">
        <f>VLOOKUP($G39,女子,11,FALSE)</f>
        <v>0</v>
      </c>
      <c r="AE39" s="257"/>
      <c r="AF39" s="256" t="s">
        <v>227</v>
      </c>
      <c r="AG39" s="256">
        <f>VLOOKUP($G39,女子,12,FALSE)</f>
        <v>0</v>
      </c>
      <c r="AH39" s="257"/>
      <c r="AI39" s="275" t="s">
        <v>228</v>
      </c>
      <c r="AJ39" s="256">
        <f>VLOOKUP($G39,女子,13,FALSE)</f>
        <v>0</v>
      </c>
      <c r="AK39" s="257"/>
      <c r="AL39" s="253" t="s">
        <v>178</v>
      </c>
      <c r="AM39" s="251">
        <f>VLOOKUP($G39,女子,10,FALSE)</f>
        <v>0</v>
      </c>
      <c r="AN39" s="250"/>
      <c r="AO39" s="450" t="s">
        <v>376</v>
      </c>
      <c r="AP39" s="451"/>
      <c r="AQ39" s="141" t="s">
        <v>233</v>
      </c>
      <c r="AR39" s="332">
        <f>AR37</f>
        <v>0</v>
      </c>
      <c r="AS39" s="332"/>
      <c r="AT39" s="332"/>
      <c r="AU39" s="144" t="s">
        <v>234</v>
      </c>
      <c r="AV39" s="333">
        <f>AV37</f>
        <v>0</v>
      </c>
      <c r="AW39" s="333"/>
      <c r="AX39" s="333"/>
      <c r="AY39" s="60"/>
      <c r="AZ39" s="60"/>
      <c r="BA39" s="60"/>
      <c r="BB39" s="60"/>
      <c r="BC39" s="60"/>
      <c r="BD39" s="60"/>
      <c r="BE39" s="60"/>
      <c r="BF39" s="60"/>
      <c r="BG39" s="60"/>
      <c r="BH39" s="143"/>
      <c r="BI39" s="62"/>
      <c r="BJ39" s="62"/>
      <c r="BK39" s="288" t="s">
        <v>235</v>
      </c>
      <c r="BL39" s="284">
        <f>BL37:BL37</f>
        <v>0</v>
      </c>
      <c r="BM39" s="284"/>
      <c r="BN39" s="284"/>
      <c r="BO39" s="287" t="s">
        <v>234</v>
      </c>
      <c r="BP39" s="284">
        <f>BP37:BP37</f>
        <v>0</v>
      </c>
      <c r="BQ39" s="284"/>
      <c r="BR39" s="284"/>
      <c r="BS39" s="287" t="s">
        <v>234</v>
      </c>
      <c r="BT39" s="284">
        <f>BT37:BT37</f>
        <v>0</v>
      </c>
      <c r="BU39" s="284"/>
      <c r="BV39" s="284"/>
      <c r="BW39" s="875"/>
      <c r="BX39" s="876"/>
      <c r="BY39" s="879"/>
      <c r="BZ39" s="880"/>
      <c r="CA39" s="881"/>
      <c r="CB39" s="47"/>
      <c r="CC39" s="47"/>
      <c r="CD39" s="47"/>
      <c r="CE39" s="47"/>
    </row>
    <row r="40" spans="2:83" s="49" customFormat="1" ht="21" customHeight="1">
      <c r="B40" s="848"/>
      <c r="C40" s="849"/>
      <c r="D40" s="354"/>
      <c r="E40" s="355"/>
      <c r="F40" s="356"/>
      <c r="G40" s="357"/>
      <c r="H40" s="357"/>
      <c r="I40" s="340"/>
      <c r="J40" s="361"/>
      <c r="K40" s="358"/>
      <c r="L40" s="359"/>
      <c r="M40" s="359"/>
      <c r="N40" s="360"/>
      <c r="O40" s="322">
        <f>VLOOKUP($G39,女子,8,FALSE)</f>
        <v>0</v>
      </c>
      <c r="P40" s="323"/>
      <c r="Q40" s="323"/>
      <c r="R40" s="323"/>
      <c r="S40" s="324"/>
      <c r="T40" s="323">
        <f>VLOOKUP($G39,女子,9,FALSE)</f>
        <v>0</v>
      </c>
      <c r="U40" s="323"/>
      <c r="V40" s="323"/>
      <c r="W40" s="323"/>
      <c r="X40" s="325"/>
      <c r="Y40" s="346"/>
      <c r="Z40" s="347"/>
      <c r="AA40" s="348"/>
      <c r="AB40" s="335"/>
      <c r="AC40" s="349"/>
      <c r="AD40" s="352"/>
      <c r="AE40" s="336"/>
      <c r="AF40" s="353"/>
      <c r="AG40" s="336"/>
      <c r="AH40" s="336"/>
      <c r="AI40" s="353"/>
      <c r="AJ40" s="336"/>
      <c r="AK40" s="336"/>
      <c r="AL40" s="338"/>
      <c r="AM40" s="339"/>
      <c r="AN40" s="340"/>
      <c r="AO40" s="404"/>
      <c r="AP40" s="405"/>
      <c r="AQ40" s="326">
        <f>AQ38</f>
        <v>0</v>
      </c>
      <c r="AR40" s="327"/>
      <c r="AS40" s="327"/>
      <c r="AT40" s="327"/>
      <c r="AU40" s="327"/>
      <c r="AV40" s="327"/>
      <c r="AW40" s="327"/>
      <c r="AX40" s="327"/>
      <c r="AY40" s="327"/>
      <c r="AZ40" s="327"/>
      <c r="BA40" s="327"/>
      <c r="BB40" s="327"/>
      <c r="BC40" s="327"/>
      <c r="BD40" s="327"/>
      <c r="BE40" s="327"/>
      <c r="BF40" s="327"/>
      <c r="BG40" s="327"/>
      <c r="BH40" s="327"/>
      <c r="BI40" s="327"/>
      <c r="BJ40" s="328"/>
      <c r="BK40" s="335"/>
      <c r="BL40" s="331"/>
      <c r="BM40" s="331"/>
      <c r="BN40" s="331"/>
      <c r="BO40" s="329"/>
      <c r="BP40" s="331"/>
      <c r="BQ40" s="331"/>
      <c r="BR40" s="331"/>
      <c r="BS40" s="329"/>
      <c r="BT40" s="331"/>
      <c r="BU40" s="331"/>
      <c r="BV40" s="331"/>
      <c r="BW40" s="877"/>
      <c r="BX40" s="878"/>
      <c r="BY40" s="882"/>
      <c r="BZ40" s="883"/>
      <c r="CA40" s="884"/>
      <c r="CB40" s="1"/>
      <c r="CC40" s="1"/>
      <c r="CD40" s="1"/>
      <c r="CE40" s="1"/>
    </row>
    <row r="41" spans="2:83" s="48" customFormat="1" ht="9.75" customHeight="1">
      <c r="B41" s="842" t="e">
        <f>'女子入力欄'!E25</f>
        <v>#N/A</v>
      </c>
      <c r="C41" s="843"/>
      <c r="D41" s="242">
        <v>3</v>
      </c>
      <c r="E41" s="243"/>
      <c r="F41" s="294" t="s">
        <v>246</v>
      </c>
      <c r="G41" s="296">
        <v>8</v>
      </c>
      <c r="H41" s="296"/>
      <c r="I41" s="250"/>
      <c r="J41" s="304">
        <f>VLOOKUP(G41,女子,2,FALSE)</f>
        <v>0</v>
      </c>
      <c r="K41" s="298" t="str">
        <f>VLOOKUP($G41,女子,3,FALSE)</f>
        <v>選手</v>
      </c>
      <c r="L41" s="299"/>
      <c r="M41" s="299"/>
      <c r="N41" s="300"/>
      <c r="O41" s="306">
        <f>VLOOKUP($G41,女子,15,FALSE)</f>
      </c>
      <c r="P41" s="307"/>
      <c r="Q41" s="307"/>
      <c r="R41" s="307"/>
      <c r="S41" s="308"/>
      <c r="T41" s="307">
        <f>VLOOKUP($G41,女子,16,FALSE)</f>
      </c>
      <c r="U41" s="307"/>
      <c r="V41" s="307"/>
      <c r="W41" s="307"/>
      <c r="X41" s="307"/>
      <c r="Y41" s="309" t="str">
        <f>VLOOKUP($G41,女子,4,FALSE)</f>
        <v>女</v>
      </c>
      <c r="Z41" s="310"/>
      <c r="AA41" s="311"/>
      <c r="AB41" s="288" t="str">
        <f>VLOOKUP($G41,女子,5,FALSE)</f>
        <v>平成</v>
      </c>
      <c r="AC41" s="315"/>
      <c r="AD41" s="259">
        <f>VLOOKUP($G41,女子,11,FALSE)</f>
        <v>0</v>
      </c>
      <c r="AE41" s="257"/>
      <c r="AF41" s="256" t="s">
        <v>227</v>
      </c>
      <c r="AG41" s="256">
        <f>VLOOKUP($G41,女子,12,FALSE)</f>
        <v>0</v>
      </c>
      <c r="AH41" s="257"/>
      <c r="AI41" s="275" t="s">
        <v>228</v>
      </c>
      <c r="AJ41" s="256">
        <f>VLOOKUP($G41,女子,13,FALSE)</f>
        <v>0</v>
      </c>
      <c r="AK41" s="257"/>
      <c r="AL41" s="253" t="s">
        <v>178</v>
      </c>
      <c r="AM41" s="251">
        <f>VLOOKUP($G41,女子,10,FALSE)</f>
        <v>0</v>
      </c>
      <c r="AN41" s="250"/>
      <c r="AO41" s="450" t="s">
        <v>376</v>
      </c>
      <c r="AP41" s="451"/>
      <c r="AQ41" s="141" t="s">
        <v>233</v>
      </c>
      <c r="AR41" s="332">
        <f>AR39</f>
        <v>0</v>
      </c>
      <c r="AS41" s="332"/>
      <c r="AT41" s="332"/>
      <c r="AU41" s="144" t="s">
        <v>234</v>
      </c>
      <c r="AV41" s="333">
        <f>AV39</f>
        <v>0</v>
      </c>
      <c r="AW41" s="333"/>
      <c r="AX41" s="333"/>
      <c r="AY41" s="60"/>
      <c r="AZ41" s="60"/>
      <c r="BA41" s="60"/>
      <c r="BB41" s="60"/>
      <c r="BC41" s="60"/>
      <c r="BD41" s="60"/>
      <c r="BE41" s="60"/>
      <c r="BF41" s="60"/>
      <c r="BG41" s="60"/>
      <c r="BH41" s="143"/>
      <c r="BI41" s="62"/>
      <c r="BJ41" s="62"/>
      <c r="BK41" s="288" t="s">
        <v>235</v>
      </c>
      <c r="BL41" s="284">
        <f>BL39:BL39</f>
        <v>0</v>
      </c>
      <c r="BM41" s="284"/>
      <c r="BN41" s="284"/>
      <c r="BO41" s="287" t="s">
        <v>234</v>
      </c>
      <c r="BP41" s="284">
        <f>BP39:BP39</f>
        <v>0</v>
      </c>
      <c r="BQ41" s="284"/>
      <c r="BR41" s="284"/>
      <c r="BS41" s="287" t="s">
        <v>234</v>
      </c>
      <c r="BT41" s="284">
        <f>BT39:BT39</f>
        <v>0</v>
      </c>
      <c r="BU41" s="284"/>
      <c r="BV41" s="284"/>
      <c r="BW41" s="875"/>
      <c r="BX41" s="876"/>
      <c r="BY41" s="879"/>
      <c r="BZ41" s="880"/>
      <c r="CA41" s="881"/>
      <c r="CB41" s="47"/>
      <c r="CC41" s="47"/>
      <c r="CD41" s="47"/>
      <c r="CE41" s="47"/>
    </row>
    <row r="42" spans="2:83" s="49" customFormat="1" ht="21" customHeight="1">
      <c r="B42" s="848"/>
      <c r="C42" s="849"/>
      <c r="D42" s="354"/>
      <c r="E42" s="355"/>
      <c r="F42" s="356"/>
      <c r="G42" s="357"/>
      <c r="H42" s="357"/>
      <c r="I42" s="340"/>
      <c r="J42" s="361"/>
      <c r="K42" s="358"/>
      <c r="L42" s="359"/>
      <c r="M42" s="359"/>
      <c r="N42" s="360"/>
      <c r="O42" s="322">
        <f>VLOOKUP($G41,女子,8,FALSE)</f>
        <v>0</v>
      </c>
      <c r="P42" s="323"/>
      <c r="Q42" s="323"/>
      <c r="R42" s="323"/>
      <c r="S42" s="324"/>
      <c r="T42" s="323">
        <f>VLOOKUP($G41,女子,9,FALSE)</f>
        <v>0</v>
      </c>
      <c r="U42" s="323"/>
      <c r="V42" s="323"/>
      <c r="W42" s="323"/>
      <c r="X42" s="325"/>
      <c r="Y42" s="346"/>
      <c r="Z42" s="347"/>
      <c r="AA42" s="348"/>
      <c r="AB42" s="335"/>
      <c r="AC42" s="349"/>
      <c r="AD42" s="352"/>
      <c r="AE42" s="336"/>
      <c r="AF42" s="353"/>
      <c r="AG42" s="336"/>
      <c r="AH42" s="336"/>
      <c r="AI42" s="353"/>
      <c r="AJ42" s="336"/>
      <c r="AK42" s="336"/>
      <c r="AL42" s="338"/>
      <c r="AM42" s="339"/>
      <c r="AN42" s="340"/>
      <c r="AO42" s="404"/>
      <c r="AP42" s="405"/>
      <c r="AQ42" s="326">
        <f>AQ40</f>
        <v>0</v>
      </c>
      <c r="AR42" s="327"/>
      <c r="AS42" s="327"/>
      <c r="AT42" s="327"/>
      <c r="AU42" s="327"/>
      <c r="AV42" s="327"/>
      <c r="AW42" s="327"/>
      <c r="AX42" s="327"/>
      <c r="AY42" s="327"/>
      <c r="AZ42" s="327"/>
      <c r="BA42" s="327"/>
      <c r="BB42" s="327"/>
      <c r="BC42" s="327"/>
      <c r="BD42" s="327"/>
      <c r="BE42" s="327"/>
      <c r="BF42" s="327"/>
      <c r="BG42" s="327"/>
      <c r="BH42" s="327"/>
      <c r="BI42" s="327"/>
      <c r="BJ42" s="328"/>
      <c r="BK42" s="335"/>
      <c r="BL42" s="331"/>
      <c r="BM42" s="331"/>
      <c r="BN42" s="331"/>
      <c r="BO42" s="329"/>
      <c r="BP42" s="331"/>
      <c r="BQ42" s="331"/>
      <c r="BR42" s="331"/>
      <c r="BS42" s="329"/>
      <c r="BT42" s="331"/>
      <c r="BU42" s="331"/>
      <c r="BV42" s="331"/>
      <c r="BW42" s="877"/>
      <c r="BX42" s="878"/>
      <c r="BY42" s="882"/>
      <c r="BZ42" s="883"/>
      <c r="CA42" s="884"/>
      <c r="CB42" s="1"/>
      <c r="CC42" s="1"/>
      <c r="CD42" s="1"/>
      <c r="CE42" s="1"/>
    </row>
    <row r="43" spans="2:83" s="48" customFormat="1" ht="9.75" customHeight="1">
      <c r="B43" s="842" t="e">
        <f>'女子入力欄'!E26</f>
        <v>#N/A</v>
      </c>
      <c r="C43" s="843"/>
      <c r="D43" s="242">
        <v>3</v>
      </c>
      <c r="E43" s="243"/>
      <c r="F43" s="294" t="s">
        <v>247</v>
      </c>
      <c r="G43" s="296">
        <v>9</v>
      </c>
      <c r="H43" s="296"/>
      <c r="I43" s="250"/>
      <c r="J43" s="304">
        <f>VLOOKUP(G43,女子,2,FALSE)</f>
        <v>0</v>
      </c>
      <c r="K43" s="298" t="str">
        <f>VLOOKUP($G43,女子,3,FALSE)</f>
        <v>選手</v>
      </c>
      <c r="L43" s="299"/>
      <c r="M43" s="299"/>
      <c r="N43" s="300"/>
      <c r="O43" s="343">
        <f>VLOOKUP($G43,女子,15,FALSE)</f>
      </c>
      <c r="P43" s="344"/>
      <c r="Q43" s="344"/>
      <c r="R43" s="344"/>
      <c r="S43" s="345"/>
      <c r="T43" s="344">
        <f>VLOOKUP($G43,女子,16,FALSE)</f>
      </c>
      <c r="U43" s="344"/>
      <c r="V43" s="344"/>
      <c r="W43" s="344"/>
      <c r="X43" s="344"/>
      <c r="Y43" s="309" t="str">
        <f>VLOOKUP($G43,女子,4,FALSE)</f>
        <v>女</v>
      </c>
      <c r="Z43" s="310"/>
      <c r="AA43" s="311"/>
      <c r="AB43" s="288" t="str">
        <f>VLOOKUP($G43,女子,5,FALSE)</f>
        <v>平成</v>
      </c>
      <c r="AC43" s="315"/>
      <c r="AD43" s="350">
        <f>VLOOKUP($G43,女子,11,FALSE)</f>
        <v>0</v>
      </c>
      <c r="AE43" s="351"/>
      <c r="AF43" s="256" t="s">
        <v>227</v>
      </c>
      <c r="AG43" s="256">
        <f>VLOOKUP($G43,女子,12,FALSE)</f>
        <v>0</v>
      </c>
      <c r="AH43" s="257"/>
      <c r="AI43" s="275" t="s">
        <v>228</v>
      </c>
      <c r="AJ43" s="256">
        <f>VLOOKUP($G43,女子,13,FALSE)</f>
        <v>0</v>
      </c>
      <c r="AK43" s="257"/>
      <c r="AL43" s="337" t="s">
        <v>178</v>
      </c>
      <c r="AM43" s="251">
        <f>VLOOKUP($G43,女子,10,FALSE)</f>
        <v>0</v>
      </c>
      <c r="AN43" s="250"/>
      <c r="AO43" s="450" t="s">
        <v>376</v>
      </c>
      <c r="AP43" s="451"/>
      <c r="AQ43" s="141" t="s">
        <v>233</v>
      </c>
      <c r="AR43" s="332">
        <f>AR41</f>
        <v>0</v>
      </c>
      <c r="AS43" s="332"/>
      <c r="AT43" s="332"/>
      <c r="AU43" s="144" t="s">
        <v>234</v>
      </c>
      <c r="AV43" s="333">
        <f>AV41</f>
        <v>0</v>
      </c>
      <c r="AW43" s="333"/>
      <c r="AX43" s="333"/>
      <c r="AY43" s="60"/>
      <c r="AZ43" s="60"/>
      <c r="BA43" s="60"/>
      <c r="BB43" s="60"/>
      <c r="BC43" s="60"/>
      <c r="BD43" s="60"/>
      <c r="BE43" s="60"/>
      <c r="BF43" s="60"/>
      <c r="BG43" s="60"/>
      <c r="BH43" s="143"/>
      <c r="BI43" s="62"/>
      <c r="BJ43" s="62"/>
      <c r="BK43" s="334" t="s">
        <v>235</v>
      </c>
      <c r="BL43" s="330">
        <f>BL41:BL41</f>
        <v>0</v>
      </c>
      <c r="BM43" s="330"/>
      <c r="BN43" s="330"/>
      <c r="BO43" s="287" t="s">
        <v>234</v>
      </c>
      <c r="BP43" s="330">
        <f>BP41:BP41</f>
        <v>0</v>
      </c>
      <c r="BQ43" s="330"/>
      <c r="BR43" s="330"/>
      <c r="BS43" s="287" t="s">
        <v>234</v>
      </c>
      <c r="BT43" s="284">
        <f>BT41:BT41</f>
        <v>0</v>
      </c>
      <c r="BU43" s="284"/>
      <c r="BV43" s="284"/>
      <c r="BW43" s="875"/>
      <c r="BX43" s="876"/>
      <c r="BY43" s="879"/>
      <c r="BZ43" s="880"/>
      <c r="CA43" s="881"/>
      <c r="CB43" s="47"/>
      <c r="CC43" s="47"/>
      <c r="CD43" s="47"/>
      <c r="CE43" s="47"/>
    </row>
    <row r="44" spans="2:83" s="49" customFormat="1" ht="21" customHeight="1">
      <c r="B44" s="848"/>
      <c r="C44" s="849"/>
      <c r="D44" s="354"/>
      <c r="E44" s="355"/>
      <c r="F44" s="356"/>
      <c r="G44" s="357"/>
      <c r="H44" s="357"/>
      <c r="I44" s="340"/>
      <c r="J44" s="361"/>
      <c r="K44" s="358"/>
      <c r="L44" s="359"/>
      <c r="M44" s="359"/>
      <c r="N44" s="360"/>
      <c r="O44" s="322">
        <f>VLOOKUP($G43,女子,8,FALSE)</f>
        <v>0</v>
      </c>
      <c r="P44" s="323"/>
      <c r="Q44" s="323"/>
      <c r="R44" s="323"/>
      <c r="S44" s="324"/>
      <c r="T44" s="323">
        <f>VLOOKUP($G43,女子,9,FALSE)</f>
        <v>0</v>
      </c>
      <c r="U44" s="323"/>
      <c r="V44" s="323"/>
      <c r="W44" s="323"/>
      <c r="X44" s="325"/>
      <c r="Y44" s="346"/>
      <c r="Z44" s="347"/>
      <c r="AA44" s="348"/>
      <c r="AB44" s="335"/>
      <c r="AC44" s="349"/>
      <c r="AD44" s="352"/>
      <c r="AE44" s="336"/>
      <c r="AF44" s="353"/>
      <c r="AG44" s="336"/>
      <c r="AH44" s="336"/>
      <c r="AI44" s="353"/>
      <c r="AJ44" s="336"/>
      <c r="AK44" s="336"/>
      <c r="AL44" s="338"/>
      <c r="AM44" s="339"/>
      <c r="AN44" s="340"/>
      <c r="AO44" s="404"/>
      <c r="AP44" s="405"/>
      <c r="AQ44" s="326">
        <f>AQ42</f>
        <v>0</v>
      </c>
      <c r="AR44" s="327"/>
      <c r="AS44" s="327"/>
      <c r="AT44" s="327"/>
      <c r="AU44" s="327"/>
      <c r="AV44" s="327"/>
      <c r="AW44" s="327"/>
      <c r="AX44" s="327"/>
      <c r="AY44" s="327"/>
      <c r="AZ44" s="327"/>
      <c r="BA44" s="327"/>
      <c r="BB44" s="327"/>
      <c r="BC44" s="327"/>
      <c r="BD44" s="327"/>
      <c r="BE44" s="327"/>
      <c r="BF44" s="327"/>
      <c r="BG44" s="327"/>
      <c r="BH44" s="327"/>
      <c r="BI44" s="327"/>
      <c r="BJ44" s="328"/>
      <c r="BK44" s="335"/>
      <c r="BL44" s="331"/>
      <c r="BM44" s="331"/>
      <c r="BN44" s="331"/>
      <c r="BO44" s="329"/>
      <c r="BP44" s="331"/>
      <c r="BQ44" s="331"/>
      <c r="BR44" s="331"/>
      <c r="BS44" s="329"/>
      <c r="BT44" s="331"/>
      <c r="BU44" s="331"/>
      <c r="BV44" s="331"/>
      <c r="BW44" s="877"/>
      <c r="BX44" s="878"/>
      <c r="BY44" s="882"/>
      <c r="BZ44" s="883"/>
      <c r="CA44" s="884"/>
      <c r="CB44" s="1"/>
      <c r="CC44" s="1"/>
      <c r="CD44" s="1"/>
      <c r="CE44" s="1"/>
    </row>
    <row r="45" spans="2:83" s="48" customFormat="1" ht="9.75" customHeight="1">
      <c r="B45" s="842" t="e">
        <f>'女子入力欄'!E27</f>
        <v>#N/A</v>
      </c>
      <c r="C45" s="843"/>
      <c r="D45" s="242">
        <v>3</v>
      </c>
      <c r="E45" s="243"/>
      <c r="F45" s="294" t="s">
        <v>248</v>
      </c>
      <c r="G45" s="296">
        <v>10</v>
      </c>
      <c r="H45" s="296"/>
      <c r="I45" s="250"/>
      <c r="J45" s="304">
        <f>VLOOKUP(G45,女子,2,FALSE)</f>
        <v>0</v>
      </c>
      <c r="K45" s="298" t="str">
        <f>VLOOKUP($G45,女子,3,FALSE)</f>
        <v>選手</v>
      </c>
      <c r="L45" s="299"/>
      <c r="M45" s="299"/>
      <c r="N45" s="300"/>
      <c r="O45" s="306">
        <f>VLOOKUP($G45,女子,15,FALSE)</f>
      </c>
      <c r="P45" s="307"/>
      <c r="Q45" s="307"/>
      <c r="R45" s="307"/>
      <c r="S45" s="308"/>
      <c r="T45" s="307">
        <f>VLOOKUP($G45,女子,16,FALSE)</f>
      </c>
      <c r="U45" s="307"/>
      <c r="V45" s="307"/>
      <c r="W45" s="307"/>
      <c r="X45" s="307"/>
      <c r="Y45" s="309" t="str">
        <f>VLOOKUP($G45,女子,4,FALSE)</f>
        <v>女</v>
      </c>
      <c r="Z45" s="310"/>
      <c r="AA45" s="311"/>
      <c r="AB45" s="288" t="str">
        <f>VLOOKUP($G45,女子,5,FALSE)</f>
        <v>平成</v>
      </c>
      <c r="AC45" s="315"/>
      <c r="AD45" s="259">
        <f>VLOOKUP($G45,女子,11,FALSE)</f>
        <v>0</v>
      </c>
      <c r="AE45" s="257"/>
      <c r="AF45" s="256" t="s">
        <v>227</v>
      </c>
      <c r="AG45" s="256">
        <f>VLOOKUP($G45,女子,12,FALSE)</f>
        <v>0</v>
      </c>
      <c r="AH45" s="257"/>
      <c r="AI45" s="275" t="s">
        <v>228</v>
      </c>
      <c r="AJ45" s="256">
        <f>VLOOKUP($G45,女子,13,FALSE)</f>
        <v>0</v>
      </c>
      <c r="AK45" s="257"/>
      <c r="AL45" s="253" t="s">
        <v>178</v>
      </c>
      <c r="AM45" s="251">
        <f>VLOOKUP($G45,女子,10,FALSE)</f>
        <v>0</v>
      </c>
      <c r="AN45" s="250"/>
      <c r="AO45" s="450" t="s">
        <v>376</v>
      </c>
      <c r="AP45" s="451"/>
      <c r="AQ45" s="146" t="s">
        <v>233</v>
      </c>
      <c r="AR45" s="286">
        <f>AR43</f>
        <v>0</v>
      </c>
      <c r="AS45" s="286"/>
      <c r="AT45" s="286"/>
      <c r="AU45" s="145" t="s">
        <v>234</v>
      </c>
      <c r="AV45" s="287">
        <f>AV43</f>
        <v>0</v>
      </c>
      <c r="AW45" s="287"/>
      <c r="AX45" s="287"/>
      <c r="AY45" s="65"/>
      <c r="AZ45" s="65"/>
      <c r="BA45" s="65"/>
      <c r="BB45" s="65"/>
      <c r="BC45" s="65"/>
      <c r="BD45" s="65"/>
      <c r="BE45" s="65"/>
      <c r="BF45" s="65"/>
      <c r="BG45" s="65"/>
      <c r="BH45" s="148"/>
      <c r="BI45" s="67"/>
      <c r="BJ45" s="68"/>
      <c r="BK45" s="288" t="s">
        <v>235</v>
      </c>
      <c r="BL45" s="284">
        <f>BL43:BL43</f>
        <v>0</v>
      </c>
      <c r="BM45" s="284"/>
      <c r="BN45" s="284"/>
      <c r="BO45" s="287" t="s">
        <v>234</v>
      </c>
      <c r="BP45" s="284">
        <f>BP43:BP43</f>
        <v>0</v>
      </c>
      <c r="BQ45" s="284"/>
      <c r="BR45" s="284"/>
      <c r="BS45" s="287" t="s">
        <v>234</v>
      </c>
      <c r="BT45" s="284">
        <f>BT43:BT43</f>
        <v>0</v>
      </c>
      <c r="BU45" s="284"/>
      <c r="BV45" s="284"/>
      <c r="BW45" s="875"/>
      <c r="BX45" s="876"/>
      <c r="BY45" s="879"/>
      <c r="BZ45" s="880"/>
      <c r="CA45" s="881"/>
      <c r="CB45" s="47"/>
      <c r="CC45" s="47"/>
      <c r="CD45" s="47"/>
      <c r="CE45" s="47"/>
    </row>
    <row r="46" spans="2:83" s="49" customFormat="1" ht="21" customHeight="1" thickBot="1">
      <c r="B46" s="844"/>
      <c r="C46" s="845"/>
      <c r="D46" s="241"/>
      <c r="E46" s="293"/>
      <c r="F46" s="295"/>
      <c r="G46" s="297"/>
      <c r="H46" s="297"/>
      <c r="I46" s="248"/>
      <c r="J46" s="305"/>
      <c r="K46" s="301"/>
      <c r="L46" s="302"/>
      <c r="M46" s="302"/>
      <c r="N46" s="303"/>
      <c r="O46" s="280">
        <f>VLOOKUP($G45,女子,8,FALSE)</f>
        <v>0</v>
      </c>
      <c r="P46" s="281"/>
      <c r="Q46" s="281"/>
      <c r="R46" s="281"/>
      <c r="S46" s="282"/>
      <c r="T46" s="281">
        <f>VLOOKUP($G45,女子,9,FALSE)</f>
        <v>0</v>
      </c>
      <c r="U46" s="281"/>
      <c r="V46" s="281"/>
      <c r="W46" s="281"/>
      <c r="X46" s="283"/>
      <c r="Y46" s="312"/>
      <c r="Z46" s="313"/>
      <c r="AA46" s="314"/>
      <c r="AB46" s="289"/>
      <c r="AC46" s="316"/>
      <c r="AD46" s="258"/>
      <c r="AE46" s="255"/>
      <c r="AF46" s="254"/>
      <c r="AG46" s="255"/>
      <c r="AH46" s="255"/>
      <c r="AI46" s="254"/>
      <c r="AJ46" s="255"/>
      <c r="AK46" s="255"/>
      <c r="AL46" s="252"/>
      <c r="AM46" s="249"/>
      <c r="AN46" s="248"/>
      <c r="AO46" s="873"/>
      <c r="AP46" s="874"/>
      <c r="AQ46" s="290">
        <f>AQ44</f>
        <v>0</v>
      </c>
      <c r="AR46" s="291"/>
      <c r="AS46" s="291"/>
      <c r="AT46" s="291"/>
      <c r="AU46" s="291"/>
      <c r="AV46" s="291"/>
      <c r="AW46" s="291"/>
      <c r="AX46" s="291"/>
      <c r="AY46" s="291"/>
      <c r="AZ46" s="291"/>
      <c r="BA46" s="291"/>
      <c r="BB46" s="291"/>
      <c r="BC46" s="291"/>
      <c r="BD46" s="291"/>
      <c r="BE46" s="291"/>
      <c r="BF46" s="291"/>
      <c r="BG46" s="291"/>
      <c r="BH46" s="291"/>
      <c r="BI46" s="291"/>
      <c r="BJ46" s="292"/>
      <c r="BK46" s="289"/>
      <c r="BL46" s="285"/>
      <c r="BM46" s="285"/>
      <c r="BN46" s="285"/>
      <c r="BO46" s="260"/>
      <c r="BP46" s="285"/>
      <c r="BQ46" s="285"/>
      <c r="BR46" s="285"/>
      <c r="BS46" s="260"/>
      <c r="BT46" s="285"/>
      <c r="BU46" s="285"/>
      <c r="BV46" s="285"/>
      <c r="BW46" s="864"/>
      <c r="BX46" s="865"/>
      <c r="BY46" s="869"/>
      <c r="BZ46" s="870"/>
      <c r="CA46" s="871"/>
      <c r="CB46" s="1"/>
      <c r="CC46" s="1"/>
      <c r="CD46" s="1"/>
      <c r="CE46" s="1"/>
    </row>
    <row r="47" spans="2:83" s="48" customFormat="1" ht="9.75" customHeight="1">
      <c r="B47" s="846" t="e">
        <f>'女子入力欄'!E28</f>
        <v>#N/A</v>
      </c>
      <c r="C47" s="847"/>
      <c r="D47" s="418">
        <v>3</v>
      </c>
      <c r="E47" s="419"/>
      <c r="F47" s="420" t="s">
        <v>249</v>
      </c>
      <c r="G47" s="296">
        <v>11</v>
      </c>
      <c r="H47" s="296"/>
      <c r="I47" s="250"/>
      <c r="J47" s="427">
        <f>VLOOKUP(G47,女子,2,FALSE)</f>
        <v>0</v>
      </c>
      <c r="K47" s="767" t="str">
        <f>VLOOKUP($G47,女子,3,FALSE)</f>
        <v>選手</v>
      </c>
      <c r="L47" s="768"/>
      <c r="M47" s="768"/>
      <c r="N47" s="769"/>
      <c r="O47" s="472">
        <f>VLOOKUP($G47,女子,15,FALSE)</f>
      </c>
      <c r="P47" s="473"/>
      <c r="Q47" s="473"/>
      <c r="R47" s="473"/>
      <c r="S47" s="474"/>
      <c r="T47" s="473">
        <f>VLOOKUP($G47,女子,16,FALSE)</f>
      </c>
      <c r="U47" s="473"/>
      <c r="V47" s="473"/>
      <c r="W47" s="473"/>
      <c r="X47" s="473"/>
      <c r="Y47" s="475" t="str">
        <f>VLOOKUP($G47,女子,4,FALSE)</f>
        <v>女</v>
      </c>
      <c r="Z47" s="476"/>
      <c r="AA47" s="477"/>
      <c r="AB47" s="478" t="str">
        <f>VLOOKUP($G47,女子,5,FALSE)</f>
        <v>平成</v>
      </c>
      <c r="AC47" s="479"/>
      <c r="AD47" s="480">
        <f>VLOOKUP($G47,女子,11,FALSE)</f>
        <v>0</v>
      </c>
      <c r="AE47" s="466"/>
      <c r="AF47" s="465" t="s">
        <v>227</v>
      </c>
      <c r="AG47" s="465">
        <f>VLOOKUP($G47,女子,12,FALSE)</f>
        <v>0</v>
      </c>
      <c r="AH47" s="466"/>
      <c r="AI47" s="407" t="s">
        <v>228</v>
      </c>
      <c r="AJ47" s="465">
        <f>VLOOKUP($G47,女子,13,FALSE)</f>
        <v>0</v>
      </c>
      <c r="AK47" s="466"/>
      <c r="AL47" s="467" t="s">
        <v>178</v>
      </c>
      <c r="AM47" s="468">
        <f>VLOOKUP($G47,女子,10,FALSE)</f>
        <v>0</v>
      </c>
      <c r="AN47" s="469"/>
      <c r="AO47" s="892" t="s">
        <v>376</v>
      </c>
      <c r="AP47" s="893"/>
      <c r="AQ47" s="150" t="s">
        <v>233</v>
      </c>
      <c r="AR47" s="891">
        <f>AR45</f>
        <v>0</v>
      </c>
      <c r="AS47" s="891"/>
      <c r="AT47" s="891"/>
      <c r="AU47" s="149" t="s">
        <v>234</v>
      </c>
      <c r="AV47" s="890">
        <f>AV45</f>
        <v>0</v>
      </c>
      <c r="AW47" s="890"/>
      <c r="AX47" s="890"/>
      <c r="AY47" s="71"/>
      <c r="AZ47" s="71"/>
      <c r="BA47" s="71"/>
      <c r="BB47" s="71"/>
      <c r="BC47" s="71"/>
      <c r="BD47" s="71"/>
      <c r="BE47" s="71"/>
      <c r="BF47" s="71"/>
      <c r="BG47" s="71"/>
      <c r="BH47" s="151"/>
      <c r="BI47" s="73"/>
      <c r="BJ47" s="74"/>
      <c r="BK47" s="478" t="s">
        <v>235</v>
      </c>
      <c r="BL47" s="497">
        <f>BL45:BL45</f>
        <v>0</v>
      </c>
      <c r="BM47" s="497"/>
      <c r="BN47" s="497"/>
      <c r="BO47" s="890" t="s">
        <v>234</v>
      </c>
      <c r="BP47" s="497">
        <f>BP45:BP45</f>
        <v>0</v>
      </c>
      <c r="BQ47" s="497"/>
      <c r="BR47" s="497"/>
      <c r="BS47" s="890" t="s">
        <v>234</v>
      </c>
      <c r="BT47" s="497">
        <f>BT45:BT45</f>
        <v>0</v>
      </c>
      <c r="BU47" s="497"/>
      <c r="BV47" s="497"/>
      <c r="BW47" s="885"/>
      <c r="BX47" s="886"/>
      <c r="BY47" s="887"/>
      <c r="BZ47" s="888"/>
      <c r="CA47" s="889"/>
      <c r="CB47" s="47"/>
      <c r="CC47" s="47"/>
      <c r="CD47" s="47"/>
      <c r="CE47" s="47"/>
    </row>
    <row r="48" spans="2:83" s="49" customFormat="1" ht="21" customHeight="1">
      <c r="B48" s="848"/>
      <c r="C48" s="849"/>
      <c r="D48" s="354"/>
      <c r="E48" s="355"/>
      <c r="F48" s="356"/>
      <c r="G48" s="357"/>
      <c r="H48" s="357"/>
      <c r="I48" s="340"/>
      <c r="J48" s="361"/>
      <c r="K48" s="358"/>
      <c r="L48" s="359"/>
      <c r="M48" s="359"/>
      <c r="N48" s="360"/>
      <c r="O48" s="322">
        <f>VLOOKUP($G47,女子,8,FALSE)</f>
        <v>0</v>
      </c>
      <c r="P48" s="323"/>
      <c r="Q48" s="323"/>
      <c r="R48" s="323"/>
      <c r="S48" s="324"/>
      <c r="T48" s="323">
        <f>VLOOKUP($G47,女子,9,FALSE)</f>
        <v>0</v>
      </c>
      <c r="U48" s="323"/>
      <c r="V48" s="323"/>
      <c r="W48" s="323"/>
      <c r="X48" s="325"/>
      <c r="Y48" s="346"/>
      <c r="Z48" s="347"/>
      <c r="AA48" s="348"/>
      <c r="AB48" s="335"/>
      <c r="AC48" s="349"/>
      <c r="AD48" s="352"/>
      <c r="AE48" s="336"/>
      <c r="AF48" s="353"/>
      <c r="AG48" s="336"/>
      <c r="AH48" s="336"/>
      <c r="AI48" s="353"/>
      <c r="AJ48" s="336"/>
      <c r="AK48" s="336"/>
      <c r="AL48" s="338"/>
      <c r="AM48" s="339"/>
      <c r="AN48" s="340"/>
      <c r="AO48" s="404"/>
      <c r="AP48" s="405"/>
      <c r="AQ48" s="326">
        <f>AQ46</f>
        <v>0</v>
      </c>
      <c r="AR48" s="327"/>
      <c r="AS48" s="327"/>
      <c r="AT48" s="327"/>
      <c r="AU48" s="327"/>
      <c r="AV48" s="327"/>
      <c r="AW48" s="327"/>
      <c r="AX48" s="327"/>
      <c r="AY48" s="327"/>
      <c r="AZ48" s="327"/>
      <c r="BA48" s="327"/>
      <c r="BB48" s="327"/>
      <c r="BC48" s="327"/>
      <c r="BD48" s="327"/>
      <c r="BE48" s="327"/>
      <c r="BF48" s="327"/>
      <c r="BG48" s="327"/>
      <c r="BH48" s="327"/>
      <c r="BI48" s="327"/>
      <c r="BJ48" s="328"/>
      <c r="BK48" s="335"/>
      <c r="BL48" s="331"/>
      <c r="BM48" s="331"/>
      <c r="BN48" s="331"/>
      <c r="BO48" s="329"/>
      <c r="BP48" s="331"/>
      <c r="BQ48" s="331"/>
      <c r="BR48" s="331"/>
      <c r="BS48" s="329"/>
      <c r="BT48" s="331"/>
      <c r="BU48" s="331"/>
      <c r="BV48" s="331"/>
      <c r="BW48" s="877"/>
      <c r="BX48" s="878"/>
      <c r="BY48" s="882"/>
      <c r="BZ48" s="883"/>
      <c r="CA48" s="884"/>
      <c r="CB48" s="1"/>
      <c r="CC48" s="1"/>
      <c r="CD48" s="1"/>
      <c r="CE48" s="1"/>
    </row>
    <row r="49" spans="2:83" s="48" customFormat="1" ht="9.75" customHeight="1">
      <c r="B49" s="842" t="e">
        <f>'女子入力欄'!E29</f>
        <v>#N/A</v>
      </c>
      <c r="C49" s="843"/>
      <c r="D49" s="242">
        <v>3</v>
      </c>
      <c r="E49" s="243"/>
      <c r="F49" s="294" t="s">
        <v>250</v>
      </c>
      <c r="G49" s="296">
        <v>12</v>
      </c>
      <c r="H49" s="296"/>
      <c r="I49" s="250"/>
      <c r="J49" s="304">
        <f>VLOOKUP(G49,女子,2,FALSE)</f>
        <v>0</v>
      </c>
      <c r="K49" s="298" t="str">
        <f>VLOOKUP($G49,女子,3,FALSE)</f>
        <v>選手</v>
      </c>
      <c r="L49" s="299"/>
      <c r="M49" s="299"/>
      <c r="N49" s="300"/>
      <c r="O49" s="306">
        <f>VLOOKUP($G49,女子,15,FALSE)</f>
      </c>
      <c r="P49" s="307"/>
      <c r="Q49" s="307"/>
      <c r="R49" s="307"/>
      <c r="S49" s="308"/>
      <c r="T49" s="307">
        <f>VLOOKUP($G49,女子,16,FALSE)</f>
      </c>
      <c r="U49" s="307"/>
      <c r="V49" s="307"/>
      <c r="W49" s="307"/>
      <c r="X49" s="307"/>
      <c r="Y49" s="309" t="str">
        <f>VLOOKUP($G49,女子,4,FALSE)</f>
        <v>女</v>
      </c>
      <c r="Z49" s="310"/>
      <c r="AA49" s="311"/>
      <c r="AB49" s="288" t="str">
        <f>VLOOKUP($G49,女子,5,FALSE)</f>
        <v>平成</v>
      </c>
      <c r="AC49" s="315"/>
      <c r="AD49" s="259">
        <f>VLOOKUP($G49,女子,11,FALSE)</f>
        <v>0</v>
      </c>
      <c r="AE49" s="257"/>
      <c r="AF49" s="256" t="s">
        <v>227</v>
      </c>
      <c r="AG49" s="256">
        <f>VLOOKUP($G49,女子,12,FALSE)</f>
        <v>0</v>
      </c>
      <c r="AH49" s="257"/>
      <c r="AI49" s="275" t="s">
        <v>228</v>
      </c>
      <c r="AJ49" s="256">
        <f>VLOOKUP($G49,女子,13,FALSE)</f>
        <v>0</v>
      </c>
      <c r="AK49" s="257"/>
      <c r="AL49" s="253" t="s">
        <v>178</v>
      </c>
      <c r="AM49" s="251">
        <f>VLOOKUP($G49,女子,10,FALSE)</f>
        <v>0</v>
      </c>
      <c r="AN49" s="250"/>
      <c r="AO49" s="450" t="s">
        <v>376</v>
      </c>
      <c r="AP49" s="451"/>
      <c r="AQ49" s="146" t="s">
        <v>233</v>
      </c>
      <c r="AR49" s="286">
        <f>AR47</f>
        <v>0</v>
      </c>
      <c r="AS49" s="286"/>
      <c r="AT49" s="286"/>
      <c r="AU49" s="145" t="s">
        <v>234</v>
      </c>
      <c r="AV49" s="287">
        <f>AV47</f>
        <v>0</v>
      </c>
      <c r="AW49" s="287"/>
      <c r="AX49" s="287"/>
      <c r="AY49" s="65"/>
      <c r="AZ49" s="65"/>
      <c r="BA49" s="65"/>
      <c r="BB49" s="65"/>
      <c r="BC49" s="65"/>
      <c r="BD49" s="65"/>
      <c r="BE49" s="65"/>
      <c r="BF49" s="65"/>
      <c r="BG49" s="65"/>
      <c r="BH49" s="148"/>
      <c r="BI49" s="67"/>
      <c r="BJ49" s="68"/>
      <c r="BK49" s="288" t="s">
        <v>235</v>
      </c>
      <c r="BL49" s="284">
        <f>BL47:BL47</f>
        <v>0</v>
      </c>
      <c r="BM49" s="284"/>
      <c r="BN49" s="284"/>
      <c r="BO49" s="287" t="s">
        <v>234</v>
      </c>
      <c r="BP49" s="284">
        <f>BP47:BP47</f>
        <v>0</v>
      </c>
      <c r="BQ49" s="284"/>
      <c r="BR49" s="284"/>
      <c r="BS49" s="287" t="s">
        <v>234</v>
      </c>
      <c r="BT49" s="284">
        <f>BT47:BT47</f>
        <v>0</v>
      </c>
      <c r="BU49" s="284"/>
      <c r="BV49" s="284"/>
      <c r="BW49" s="875"/>
      <c r="BX49" s="876"/>
      <c r="BY49" s="879"/>
      <c r="BZ49" s="880"/>
      <c r="CA49" s="881"/>
      <c r="CB49" s="47"/>
      <c r="CC49" s="47"/>
      <c r="CD49" s="47"/>
      <c r="CE49" s="47"/>
    </row>
    <row r="50" spans="2:83" s="49" customFormat="1" ht="21" customHeight="1">
      <c r="B50" s="848"/>
      <c r="C50" s="849"/>
      <c r="D50" s="354"/>
      <c r="E50" s="355"/>
      <c r="F50" s="356"/>
      <c r="G50" s="357"/>
      <c r="H50" s="357"/>
      <c r="I50" s="340"/>
      <c r="J50" s="361"/>
      <c r="K50" s="358"/>
      <c r="L50" s="359"/>
      <c r="M50" s="359"/>
      <c r="N50" s="360"/>
      <c r="O50" s="322">
        <f>VLOOKUP($G49,女子,8,FALSE)</f>
        <v>0</v>
      </c>
      <c r="P50" s="323"/>
      <c r="Q50" s="323"/>
      <c r="R50" s="323"/>
      <c r="S50" s="324"/>
      <c r="T50" s="323">
        <f>VLOOKUP($G49,女子,9,FALSE)</f>
        <v>0</v>
      </c>
      <c r="U50" s="323"/>
      <c r="V50" s="323"/>
      <c r="W50" s="323"/>
      <c r="X50" s="325"/>
      <c r="Y50" s="346"/>
      <c r="Z50" s="347"/>
      <c r="AA50" s="348"/>
      <c r="AB50" s="335"/>
      <c r="AC50" s="349"/>
      <c r="AD50" s="352"/>
      <c r="AE50" s="336"/>
      <c r="AF50" s="353"/>
      <c r="AG50" s="336"/>
      <c r="AH50" s="336"/>
      <c r="AI50" s="353"/>
      <c r="AJ50" s="336"/>
      <c r="AK50" s="336"/>
      <c r="AL50" s="338"/>
      <c r="AM50" s="339"/>
      <c r="AN50" s="340"/>
      <c r="AO50" s="404"/>
      <c r="AP50" s="405"/>
      <c r="AQ50" s="326">
        <f>AQ48</f>
        <v>0</v>
      </c>
      <c r="AR50" s="327"/>
      <c r="AS50" s="327"/>
      <c r="AT50" s="327"/>
      <c r="AU50" s="327"/>
      <c r="AV50" s="327"/>
      <c r="AW50" s="327"/>
      <c r="AX50" s="327"/>
      <c r="AY50" s="327"/>
      <c r="AZ50" s="327"/>
      <c r="BA50" s="327"/>
      <c r="BB50" s="327"/>
      <c r="BC50" s="327"/>
      <c r="BD50" s="327"/>
      <c r="BE50" s="327"/>
      <c r="BF50" s="327"/>
      <c r="BG50" s="327"/>
      <c r="BH50" s="327"/>
      <c r="BI50" s="327"/>
      <c r="BJ50" s="328"/>
      <c r="BK50" s="335"/>
      <c r="BL50" s="331"/>
      <c r="BM50" s="331"/>
      <c r="BN50" s="331"/>
      <c r="BO50" s="329"/>
      <c r="BP50" s="331"/>
      <c r="BQ50" s="331"/>
      <c r="BR50" s="331"/>
      <c r="BS50" s="329"/>
      <c r="BT50" s="331"/>
      <c r="BU50" s="331"/>
      <c r="BV50" s="331"/>
      <c r="BW50" s="877"/>
      <c r="BX50" s="878"/>
      <c r="BY50" s="882"/>
      <c r="BZ50" s="883"/>
      <c r="CA50" s="884"/>
      <c r="CB50" s="1"/>
      <c r="CC50" s="1"/>
      <c r="CD50" s="1"/>
      <c r="CE50" s="1"/>
    </row>
    <row r="51" spans="2:83" s="48" customFormat="1" ht="9.75" customHeight="1">
      <c r="B51" s="842" t="e">
        <f>'女子入力欄'!E30</f>
        <v>#N/A</v>
      </c>
      <c r="C51" s="843"/>
      <c r="D51" s="242">
        <v>3</v>
      </c>
      <c r="E51" s="243"/>
      <c r="F51" s="294" t="s">
        <v>251</v>
      </c>
      <c r="G51" s="296">
        <v>13</v>
      </c>
      <c r="H51" s="296"/>
      <c r="I51" s="250"/>
      <c r="J51" s="304">
        <f>VLOOKUP(G51,女子,2,FALSE)</f>
        <v>0</v>
      </c>
      <c r="K51" s="298" t="str">
        <f>VLOOKUP($G51,女子,3,FALSE)</f>
        <v>選手</v>
      </c>
      <c r="L51" s="299"/>
      <c r="M51" s="299"/>
      <c r="N51" s="300"/>
      <c r="O51" s="306">
        <f>VLOOKUP($G51,女子,15,FALSE)</f>
      </c>
      <c r="P51" s="307"/>
      <c r="Q51" s="307"/>
      <c r="R51" s="307"/>
      <c r="S51" s="308"/>
      <c r="T51" s="307">
        <f>VLOOKUP($G51,女子,16,FALSE)</f>
      </c>
      <c r="U51" s="307"/>
      <c r="V51" s="307"/>
      <c r="W51" s="307"/>
      <c r="X51" s="307"/>
      <c r="Y51" s="309" t="str">
        <f>VLOOKUP($G51,女子,4,FALSE)</f>
        <v>女</v>
      </c>
      <c r="Z51" s="310"/>
      <c r="AA51" s="311"/>
      <c r="AB51" s="288" t="str">
        <f>VLOOKUP($G51,女子,5,FALSE)</f>
        <v>平成</v>
      </c>
      <c r="AC51" s="315"/>
      <c r="AD51" s="259">
        <f>VLOOKUP($G51,女子,11,FALSE)</f>
        <v>0</v>
      </c>
      <c r="AE51" s="257"/>
      <c r="AF51" s="256" t="s">
        <v>227</v>
      </c>
      <c r="AG51" s="256">
        <f>VLOOKUP($G51,女子,12,FALSE)</f>
        <v>0</v>
      </c>
      <c r="AH51" s="257"/>
      <c r="AI51" s="275" t="s">
        <v>228</v>
      </c>
      <c r="AJ51" s="256">
        <f>VLOOKUP($G51,女子,13,FALSE)</f>
        <v>0</v>
      </c>
      <c r="AK51" s="257"/>
      <c r="AL51" s="253" t="s">
        <v>178</v>
      </c>
      <c r="AM51" s="251">
        <f>VLOOKUP($G51,女子,10,FALSE)</f>
        <v>0</v>
      </c>
      <c r="AN51" s="250"/>
      <c r="AO51" s="450" t="s">
        <v>376</v>
      </c>
      <c r="AP51" s="451"/>
      <c r="AQ51" s="146" t="s">
        <v>233</v>
      </c>
      <c r="AR51" s="286">
        <f>AR49</f>
        <v>0</v>
      </c>
      <c r="AS51" s="286"/>
      <c r="AT51" s="286"/>
      <c r="AU51" s="145" t="s">
        <v>234</v>
      </c>
      <c r="AV51" s="287">
        <f>AV49</f>
        <v>0</v>
      </c>
      <c r="AW51" s="287"/>
      <c r="AX51" s="287"/>
      <c r="AY51" s="65"/>
      <c r="AZ51" s="65"/>
      <c r="BA51" s="65"/>
      <c r="BB51" s="65"/>
      <c r="BC51" s="65"/>
      <c r="BD51" s="65"/>
      <c r="BE51" s="65"/>
      <c r="BF51" s="65"/>
      <c r="BG51" s="65"/>
      <c r="BH51" s="148"/>
      <c r="BI51" s="67"/>
      <c r="BJ51" s="68"/>
      <c r="BK51" s="288" t="s">
        <v>235</v>
      </c>
      <c r="BL51" s="284">
        <f>BL49:BL49</f>
        <v>0</v>
      </c>
      <c r="BM51" s="284"/>
      <c r="BN51" s="284"/>
      <c r="BO51" s="287" t="s">
        <v>234</v>
      </c>
      <c r="BP51" s="284">
        <f>BP49:BP49</f>
        <v>0</v>
      </c>
      <c r="BQ51" s="284"/>
      <c r="BR51" s="284"/>
      <c r="BS51" s="287" t="s">
        <v>234</v>
      </c>
      <c r="BT51" s="284">
        <f>BT49:BT49</f>
        <v>0</v>
      </c>
      <c r="BU51" s="284"/>
      <c r="BV51" s="284"/>
      <c r="BW51" s="875"/>
      <c r="BX51" s="876"/>
      <c r="BY51" s="879"/>
      <c r="BZ51" s="880"/>
      <c r="CA51" s="881"/>
      <c r="CB51" s="47"/>
      <c r="CC51" s="47"/>
      <c r="CD51" s="47"/>
      <c r="CE51" s="47"/>
    </row>
    <row r="52" spans="2:83" s="49" customFormat="1" ht="21" customHeight="1">
      <c r="B52" s="848"/>
      <c r="C52" s="849"/>
      <c r="D52" s="354"/>
      <c r="E52" s="355"/>
      <c r="F52" s="356"/>
      <c r="G52" s="357"/>
      <c r="H52" s="357"/>
      <c r="I52" s="340"/>
      <c r="J52" s="361"/>
      <c r="K52" s="358"/>
      <c r="L52" s="359"/>
      <c r="M52" s="359"/>
      <c r="N52" s="360"/>
      <c r="O52" s="322">
        <f>VLOOKUP($G51,女子,8,FALSE)</f>
        <v>0</v>
      </c>
      <c r="P52" s="323"/>
      <c r="Q52" s="323"/>
      <c r="R52" s="323"/>
      <c r="S52" s="324"/>
      <c r="T52" s="323">
        <f>VLOOKUP($G51,女子,9,FALSE)</f>
        <v>0</v>
      </c>
      <c r="U52" s="323"/>
      <c r="V52" s="323"/>
      <c r="W52" s="323"/>
      <c r="X52" s="325"/>
      <c r="Y52" s="346"/>
      <c r="Z52" s="347"/>
      <c r="AA52" s="348"/>
      <c r="AB52" s="335"/>
      <c r="AC52" s="349"/>
      <c r="AD52" s="352"/>
      <c r="AE52" s="336"/>
      <c r="AF52" s="353"/>
      <c r="AG52" s="336"/>
      <c r="AH52" s="336"/>
      <c r="AI52" s="353"/>
      <c r="AJ52" s="336"/>
      <c r="AK52" s="336"/>
      <c r="AL52" s="338"/>
      <c r="AM52" s="339"/>
      <c r="AN52" s="340"/>
      <c r="AO52" s="404"/>
      <c r="AP52" s="405"/>
      <c r="AQ52" s="326">
        <f>AQ50</f>
        <v>0</v>
      </c>
      <c r="AR52" s="327"/>
      <c r="AS52" s="327"/>
      <c r="AT52" s="327"/>
      <c r="AU52" s="327"/>
      <c r="AV52" s="327"/>
      <c r="AW52" s="327"/>
      <c r="AX52" s="327"/>
      <c r="AY52" s="327"/>
      <c r="AZ52" s="327"/>
      <c r="BA52" s="327"/>
      <c r="BB52" s="327"/>
      <c r="BC52" s="327"/>
      <c r="BD52" s="327"/>
      <c r="BE52" s="327"/>
      <c r="BF52" s="327"/>
      <c r="BG52" s="327"/>
      <c r="BH52" s="327"/>
      <c r="BI52" s="327"/>
      <c r="BJ52" s="328"/>
      <c r="BK52" s="335"/>
      <c r="BL52" s="331"/>
      <c r="BM52" s="331"/>
      <c r="BN52" s="331"/>
      <c r="BO52" s="329"/>
      <c r="BP52" s="331"/>
      <c r="BQ52" s="331"/>
      <c r="BR52" s="331"/>
      <c r="BS52" s="329"/>
      <c r="BT52" s="331"/>
      <c r="BU52" s="331"/>
      <c r="BV52" s="331"/>
      <c r="BW52" s="877"/>
      <c r="BX52" s="878"/>
      <c r="BY52" s="882"/>
      <c r="BZ52" s="883"/>
      <c r="CA52" s="884"/>
      <c r="CB52" s="1"/>
      <c r="CC52" s="1"/>
      <c r="CD52" s="1"/>
      <c r="CE52" s="1"/>
    </row>
    <row r="53" spans="2:83" s="48" customFormat="1" ht="9.75" customHeight="1">
      <c r="B53" s="842" t="e">
        <f>'女子入力欄'!E31</f>
        <v>#N/A</v>
      </c>
      <c r="C53" s="843"/>
      <c r="D53" s="242">
        <v>3</v>
      </c>
      <c r="E53" s="243"/>
      <c r="F53" s="294" t="s">
        <v>252</v>
      </c>
      <c r="G53" s="296">
        <v>14</v>
      </c>
      <c r="H53" s="296"/>
      <c r="I53" s="250"/>
      <c r="J53" s="304">
        <f>VLOOKUP(G53,女子,2,FALSE)</f>
        <v>0</v>
      </c>
      <c r="K53" s="298" t="str">
        <f>VLOOKUP($G53,女子,3,FALSE)</f>
        <v>選手</v>
      </c>
      <c r="L53" s="299"/>
      <c r="M53" s="299"/>
      <c r="N53" s="300"/>
      <c r="O53" s="343">
        <f>VLOOKUP($G53,女子,15,FALSE)</f>
      </c>
      <c r="P53" s="344"/>
      <c r="Q53" s="344"/>
      <c r="R53" s="344"/>
      <c r="S53" s="345"/>
      <c r="T53" s="344">
        <f>VLOOKUP($G53,女子,16,FALSE)</f>
      </c>
      <c r="U53" s="344"/>
      <c r="V53" s="344"/>
      <c r="W53" s="344"/>
      <c r="X53" s="344"/>
      <c r="Y53" s="309" t="str">
        <f>VLOOKUP($G53,女子,4,FALSE)</f>
        <v>女</v>
      </c>
      <c r="Z53" s="310"/>
      <c r="AA53" s="311"/>
      <c r="AB53" s="288" t="str">
        <f>VLOOKUP($G53,女子,5,FALSE)</f>
        <v>平成</v>
      </c>
      <c r="AC53" s="315"/>
      <c r="AD53" s="259">
        <f>VLOOKUP($G53,女子,11,FALSE)</f>
        <v>0</v>
      </c>
      <c r="AE53" s="257"/>
      <c r="AF53" s="256" t="s">
        <v>227</v>
      </c>
      <c r="AG53" s="256">
        <f>VLOOKUP($G53,女子,12,FALSE)</f>
        <v>0</v>
      </c>
      <c r="AH53" s="257"/>
      <c r="AI53" s="275" t="s">
        <v>228</v>
      </c>
      <c r="AJ53" s="256">
        <f>VLOOKUP($G53,女子,13,FALSE)</f>
        <v>0</v>
      </c>
      <c r="AK53" s="257"/>
      <c r="AL53" s="253" t="s">
        <v>178</v>
      </c>
      <c r="AM53" s="251">
        <f>VLOOKUP($G53,女子,10,FALSE)</f>
        <v>0</v>
      </c>
      <c r="AN53" s="250"/>
      <c r="AO53" s="450" t="s">
        <v>376</v>
      </c>
      <c r="AP53" s="451"/>
      <c r="AQ53" s="146" t="s">
        <v>233</v>
      </c>
      <c r="AR53" s="286">
        <f>AR51</f>
        <v>0</v>
      </c>
      <c r="AS53" s="286"/>
      <c r="AT53" s="286"/>
      <c r="AU53" s="145" t="s">
        <v>234</v>
      </c>
      <c r="AV53" s="287">
        <f>AV51</f>
        <v>0</v>
      </c>
      <c r="AW53" s="287"/>
      <c r="AX53" s="287"/>
      <c r="AY53" s="65"/>
      <c r="AZ53" s="65"/>
      <c r="BA53" s="65"/>
      <c r="BB53" s="65"/>
      <c r="BC53" s="65"/>
      <c r="BD53" s="65"/>
      <c r="BE53" s="65"/>
      <c r="BF53" s="65"/>
      <c r="BG53" s="65"/>
      <c r="BH53" s="148"/>
      <c r="BI53" s="67"/>
      <c r="BJ53" s="68"/>
      <c r="BK53" s="288" t="s">
        <v>235</v>
      </c>
      <c r="BL53" s="284">
        <f>BL51:BL51</f>
        <v>0</v>
      </c>
      <c r="BM53" s="284"/>
      <c r="BN53" s="284"/>
      <c r="BO53" s="287" t="s">
        <v>234</v>
      </c>
      <c r="BP53" s="284">
        <f>BP51:BP51</f>
        <v>0</v>
      </c>
      <c r="BQ53" s="284"/>
      <c r="BR53" s="284"/>
      <c r="BS53" s="287" t="s">
        <v>234</v>
      </c>
      <c r="BT53" s="284">
        <f>BT51:BT51</f>
        <v>0</v>
      </c>
      <c r="BU53" s="284"/>
      <c r="BV53" s="284"/>
      <c r="BW53" s="875"/>
      <c r="BX53" s="876"/>
      <c r="BY53" s="879"/>
      <c r="BZ53" s="880"/>
      <c r="CA53" s="881"/>
      <c r="CB53" s="47"/>
      <c r="CC53" s="47"/>
      <c r="CD53" s="47"/>
      <c r="CE53" s="47"/>
    </row>
    <row r="54" spans="2:83" s="49" customFormat="1" ht="21" customHeight="1">
      <c r="B54" s="848"/>
      <c r="C54" s="849"/>
      <c r="D54" s="354"/>
      <c r="E54" s="355"/>
      <c r="F54" s="356"/>
      <c r="G54" s="357"/>
      <c r="H54" s="357"/>
      <c r="I54" s="340"/>
      <c r="J54" s="361"/>
      <c r="K54" s="358"/>
      <c r="L54" s="359"/>
      <c r="M54" s="359"/>
      <c r="N54" s="360"/>
      <c r="O54" s="322">
        <f>VLOOKUP($G53,女子,8,FALSE)</f>
        <v>0</v>
      </c>
      <c r="P54" s="323"/>
      <c r="Q54" s="323"/>
      <c r="R54" s="323"/>
      <c r="S54" s="324"/>
      <c r="T54" s="323">
        <f>VLOOKUP($G53,女子,9,FALSE)</f>
        <v>0</v>
      </c>
      <c r="U54" s="323"/>
      <c r="V54" s="323"/>
      <c r="W54" s="323"/>
      <c r="X54" s="325"/>
      <c r="Y54" s="346"/>
      <c r="Z54" s="347"/>
      <c r="AA54" s="348"/>
      <c r="AB54" s="335"/>
      <c r="AC54" s="349"/>
      <c r="AD54" s="352"/>
      <c r="AE54" s="336"/>
      <c r="AF54" s="353"/>
      <c r="AG54" s="336"/>
      <c r="AH54" s="336"/>
      <c r="AI54" s="353"/>
      <c r="AJ54" s="336"/>
      <c r="AK54" s="336"/>
      <c r="AL54" s="338"/>
      <c r="AM54" s="339"/>
      <c r="AN54" s="340"/>
      <c r="AO54" s="404"/>
      <c r="AP54" s="405"/>
      <c r="AQ54" s="326">
        <f>AQ52</f>
        <v>0</v>
      </c>
      <c r="AR54" s="327"/>
      <c r="AS54" s="327"/>
      <c r="AT54" s="327"/>
      <c r="AU54" s="327"/>
      <c r="AV54" s="327"/>
      <c r="AW54" s="327"/>
      <c r="AX54" s="327"/>
      <c r="AY54" s="327"/>
      <c r="AZ54" s="327"/>
      <c r="BA54" s="327"/>
      <c r="BB54" s="327"/>
      <c r="BC54" s="327"/>
      <c r="BD54" s="327"/>
      <c r="BE54" s="327"/>
      <c r="BF54" s="327"/>
      <c r="BG54" s="327"/>
      <c r="BH54" s="327"/>
      <c r="BI54" s="327"/>
      <c r="BJ54" s="328"/>
      <c r="BK54" s="335"/>
      <c r="BL54" s="331"/>
      <c r="BM54" s="331"/>
      <c r="BN54" s="331"/>
      <c r="BO54" s="329"/>
      <c r="BP54" s="331"/>
      <c r="BQ54" s="331"/>
      <c r="BR54" s="331"/>
      <c r="BS54" s="329"/>
      <c r="BT54" s="331"/>
      <c r="BU54" s="331"/>
      <c r="BV54" s="331"/>
      <c r="BW54" s="877"/>
      <c r="BX54" s="878"/>
      <c r="BY54" s="882"/>
      <c r="BZ54" s="883"/>
      <c r="CA54" s="884"/>
      <c r="CB54" s="1"/>
      <c r="CC54" s="1"/>
      <c r="CD54" s="1"/>
      <c r="CE54" s="1"/>
    </row>
    <row r="55" spans="2:83" s="48" customFormat="1" ht="9.75" customHeight="1">
      <c r="B55" s="854" t="e">
        <f>'女子入力欄'!E32</f>
        <v>#N/A</v>
      </c>
      <c r="C55" s="855"/>
      <c r="D55" s="748">
        <v>3</v>
      </c>
      <c r="E55" s="749"/>
      <c r="F55" s="750" t="s">
        <v>253</v>
      </c>
      <c r="G55" s="296">
        <v>15</v>
      </c>
      <c r="H55" s="296"/>
      <c r="I55" s="250"/>
      <c r="J55" s="483">
        <f>VLOOKUP(G55,女子,2,FALSE)</f>
        <v>0</v>
      </c>
      <c r="K55" s="751" t="str">
        <f>VLOOKUP($G55,女子,3,FALSE)</f>
        <v>選手</v>
      </c>
      <c r="L55" s="752"/>
      <c r="M55" s="752"/>
      <c r="N55" s="753"/>
      <c r="O55" s="306">
        <f>VLOOKUP($G55,女子,15,FALSE)</f>
      </c>
      <c r="P55" s="307"/>
      <c r="Q55" s="307"/>
      <c r="R55" s="307"/>
      <c r="S55" s="308"/>
      <c r="T55" s="307">
        <f>VLOOKUP($G55,女子,16,FALSE)</f>
      </c>
      <c r="U55" s="307"/>
      <c r="V55" s="307"/>
      <c r="W55" s="307"/>
      <c r="X55" s="307"/>
      <c r="Y55" s="733" t="str">
        <f>VLOOKUP($G55,女子,4,FALSE)</f>
        <v>女</v>
      </c>
      <c r="Z55" s="734"/>
      <c r="AA55" s="735"/>
      <c r="AB55" s="334" t="str">
        <f>VLOOKUP($G55,女子,5,FALSE)</f>
        <v>平成</v>
      </c>
      <c r="AC55" s="872"/>
      <c r="AD55" s="350">
        <f>VLOOKUP($G55,女子,11,FALSE)</f>
        <v>0</v>
      </c>
      <c r="AE55" s="351"/>
      <c r="AF55" s="726" t="s">
        <v>227</v>
      </c>
      <c r="AG55" s="726">
        <f>VLOOKUP($G55,女子,12,FALSE)</f>
        <v>0</v>
      </c>
      <c r="AH55" s="351"/>
      <c r="AI55" s="719" t="s">
        <v>228</v>
      </c>
      <c r="AJ55" s="726">
        <f>VLOOKUP($G55,女子,13,FALSE)</f>
        <v>0</v>
      </c>
      <c r="AK55" s="351"/>
      <c r="AL55" s="337" t="s">
        <v>178</v>
      </c>
      <c r="AM55" s="461">
        <f>VLOOKUP($G55,女子,10,FALSE)</f>
        <v>0</v>
      </c>
      <c r="AN55" s="462"/>
      <c r="AO55" s="402" t="s">
        <v>376</v>
      </c>
      <c r="AP55" s="403"/>
      <c r="AQ55" s="141" t="s">
        <v>233</v>
      </c>
      <c r="AR55" s="332">
        <f>AR53</f>
        <v>0</v>
      </c>
      <c r="AS55" s="332"/>
      <c r="AT55" s="332"/>
      <c r="AU55" s="144" t="s">
        <v>234</v>
      </c>
      <c r="AV55" s="333">
        <f>AV53</f>
        <v>0</v>
      </c>
      <c r="AW55" s="333"/>
      <c r="AX55" s="333"/>
      <c r="AY55" s="60"/>
      <c r="AZ55" s="60"/>
      <c r="BA55" s="60"/>
      <c r="BB55" s="60"/>
      <c r="BC55" s="60"/>
      <c r="BD55" s="60"/>
      <c r="BE55" s="60"/>
      <c r="BF55" s="60"/>
      <c r="BG55" s="60"/>
      <c r="BH55" s="143"/>
      <c r="BI55" s="62"/>
      <c r="BJ55" s="75"/>
      <c r="BK55" s="334" t="s">
        <v>235</v>
      </c>
      <c r="BL55" s="330">
        <f>BL53:BL53</f>
        <v>0</v>
      </c>
      <c r="BM55" s="330"/>
      <c r="BN55" s="330"/>
      <c r="BO55" s="333" t="s">
        <v>234</v>
      </c>
      <c r="BP55" s="330">
        <f>BP53:BP53</f>
        <v>0</v>
      </c>
      <c r="BQ55" s="330"/>
      <c r="BR55" s="330"/>
      <c r="BS55" s="333" t="s">
        <v>234</v>
      </c>
      <c r="BT55" s="330">
        <f>BT53:BT53</f>
        <v>0</v>
      </c>
      <c r="BU55" s="330"/>
      <c r="BV55" s="330"/>
      <c r="BW55" s="862"/>
      <c r="BX55" s="863"/>
      <c r="BY55" s="866"/>
      <c r="BZ55" s="867"/>
      <c r="CA55" s="868"/>
      <c r="CB55" s="47"/>
      <c r="CC55" s="47"/>
      <c r="CD55" s="47"/>
      <c r="CE55" s="47"/>
    </row>
    <row r="56" spans="2:83" s="49" customFormat="1" ht="21" customHeight="1" thickBot="1">
      <c r="B56" s="844"/>
      <c r="C56" s="845"/>
      <c r="D56" s="241"/>
      <c r="E56" s="293"/>
      <c r="F56" s="295"/>
      <c r="G56" s="297"/>
      <c r="H56" s="297"/>
      <c r="I56" s="248"/>
      <c r="J56" s="305"/>
      <c r="K56" s="301"/>
      <c r="L56" s="302"/>
      <c r="M56" s="302"/>
      <c r="N56" s="303"/>
      <c r="O56" s="280">
        <f>VLOOKUP($G55,女子,8,FALSE)</f>
        <v>0</v>
      </c>
      <c r="P56" s="281"/>
      <c r="Q56" s="281"/>
      <c r="R56" s="281"/>
      <c r="S56" s="282"/>
      <c r="T56" s="281">
        <f>VLOOKUP($G55,女子,9,FALSE)</f>
        <v>0</v>
      </c>
      <c r="U56" s="281"/>
      <c r="V56" s="281"/>
      <c r="W56" s="281"/>
      <c r="X56" s="283"/>
      <c r="Y56" s="312"/>
      <c r="Z56" s="313"/>
      <c r="AA56" s="314"/>
      <c r="AB56" s="289"/>
      <c r="AC56" s="316"/>
      <c r="AD56" s="258"/>
      <c r="AE56" s="255"/>
      <c r="AF56" s="254"/>
      <c r="AG56" s="255"/>
      <c r="AH56" s="255"/>
      <c r="AI56" s="254"/>
      <c r="AJ56" s="255"/>
      <c r="AK56" s="255"/>
      <c r="AL56" s="252"/>
      <c r="AM56" s="249"/>
      <c r="AN56" s="248"/>
      <c r="AO56" s="873"/>
      <c r="AP56" s="874"/>
      <c r="AQ56" s="290">
        <f>AQ54</f>
        <v>0</v>
      </c>
      <c r="AR56" s="291"/>
      <c r="AS56" s="291"/>
      <c r="AT56" s="291"/>
      <c r="AU56" s="291"/>
      <c r="AV56" s="291"/>
      <c r="AW56" s="291"/>
      <c r="AX56" s="291"/>
      <c r="AY56" s="291"/>
      <c r="AZ56" s="291"/>
      <c r="BA56" s="291"/>
      <c r="BB56" s="291"/>
      <c r="BC56" s="291"/>
      <c r="BD56" s="291"/>
      <c r="BE56" s="291"/>
      <c r="BF56" s="291"/>
      <c r="BG56" s="291"/>
      <c r="BH56" s="291"/>
      <c r="BI56" s="291"/>
      <c r="BJ56" s="292"/>
      <c r="BK56" s="289"/>
      <c r="BL56" s="285"/>
      <c r="BM56" s="285"/>
      <c r="BN56" s="285"/>
      <c r="BO56" s="260"/>
      <c r="BP56" s="285"/>
      <c r="BQ56" s="285"/>
      <c r="BR56" s="285"/>
      <c r="BS56" s="260"/>
      <c r="BT56" s="285"/>
      <c r="BU56" s="285"/>
      <c r="BV56" s="285"/>
      <c r="BW56" s="864"/>
      <c r="BX56" s="865"/>
      <c r="BY56" s="869"/>
      <c r="BZ56" s="870"/>
      <c r="CA56" s="871"/>
      <c r="CB56" s="1"/>
      <c r="CC56" s="1"/>
      <c r="CD56" s="1"/>
      <c r="CE56" s="1"/>
    </row>
    <row r="57" spans="2:83" s="48" customFormat="1" ht="9.75" customHeight="1">
      <c r="B57" s="846" t="e">
        <f>'女子入力欄'!E33</f>
        <v>#N/A</v>
      </c>
      <c r="C57" s="847"/>
      <c r="D57" s="418">
        <v>3</v>
      </c>
      <c r="E57" s="419"/>
      <c r="F57" s="420" t="s">
        <v>254</v>
      </c>
      <c r="G57" s="296">
        <v>16</v>
      </c>
      <c r="H57" s="296"/>
      <c r="I57" s="250"/>
      <c r="J57" s="427">
        <f>VLOOKUP(G57,女子,2,FALSE)</f>
        <v>0</v>
      </c>
      <c r="K57" s="767" t="str">
        <f>VLOOKUP($G57,女子,3,FALSE)</f>
        <v>選手</v>
      </c>
      <c r="L57" s="768"/>
      <c r="M57" s="768"/>
      <c r="N57" s="769"/>
      <c r="O57" s="472">
        <f>VLOOKUP($G57,女子,15,FALSE)</f>
      </c>
      <c r="P57" s="473"/>
      <c r="Q57" s="473"/>
      <c r="R57" s="473"/>
      <c r="S57" s="474"/>
      <c r="T57" s="473">
        <f>VLOOKUP($G57,女子,16,FALSE)</f>
      </c>
      <c r="U57" s="473"/>
      <c r="V57" s="473"/>
      <c r="W57" s="473"/>
      <c r="X57" s="473"/>
      <c r="Y57" s="475" t="str">
        <f>VLOOKUP($G57,女子,4,FALSE)</f>
        <v>女</v>
      </c>
      <c r="Z57" s="476"/>
      <c r="AA57" s="477"/>
      <c r="AB57" s="478" t="str">
        <f>VLOOKUP($G57,女子,5,FALSE)</f>
        <v>平成</v>
      </c>
      <c r="AC57" s="479"/>
      <c r="AD57" s="480">
        <f>VLOOKUP($G57,女子,11,FALSE)</f>
        <v>0</v>
      </c>
      <c r="AE57" s="466"/>
      <c r="AF57" s="465" t="s">
        <v>227</v>
      </c>
      <c r="AG57" s="465">
        <f>VLOOKUP($G57,女子,12,FALSE)</f>
        <v>0</v>
      </c>
      <c r="AH57" s="466"/>
      <c r="AI57" s="407" t="s">
        <v>228</v>
      </c>
      <c r="AJ57" s="465">
        <f>VLOOKUP($G57,女子,13,FALSE)</f>
        <v>0</v>
      </c>
      <c r="AK57" s="466"/>
      <c r="AL57" s="467" t="s">
        <v>178</v>
      </c>
      <c r="AM57" s="468">
        <f>VLOOKUP($G57,女子,10,FALSE)</f>
        <v>0</v>
      </c>
      <c r="AN57" s="469"/>
      <c r="AO57" s="892" t="s">
        <v>376</v>
      </c>
      <c r="AP57" s="893"/>
      <c r="AQ57" s="150" t="s">
        <v>233</v>
      </c>
      <c r="AR57" s="891">
        <f>AR55</f>
        <v>0</v>
      </c>
      <c r="AS57" s="891"/>
      <c r="AT57" s="891"/>
      <c r="AU57" s="149" t="s">
        <v>234</v>
      </c>
      <c r="AV57" s="890">
        <f>AV55</f>
        <v>0</v>
      </c>
      <c r="AW57" s="890"/>
      <c r="AX57" s="890"/>
      <c r="AY57" s="71"/>
      <c r="AZ57" s="71"/>
      <c r="BA57" s="71"/>
      <c r="BB57" s="71"/>
      <c r="BC57" s="71"/>
      <c r="BD57" s="71"/>
      <c r="BE57" s="71"/>
      <c r="BF57" s="71"/>
      <c r="BG57" s="71"/>
      <c r="BH57" s="151"/>
      <c r="BI57" s="73"/>
      <c r="BJ57" s="74"/>
      <c r="BK57" s="478" t="s">
        <v>235</v>
      </c>
      <c r="BL57" s="497">
        <f>BL55:BL55</f>
        <v>0</v>
      </c>
      <c r="BM57" s="497"/>
      <c r="BN57" s="497"/>
      <c r="BO57" s="890" t="s">
        <v>234</v>
      </c>
      <c r="BP57" s="497">
        <f>BP55:BP55</f>
        <v>0</v>
      </c>
      <c r="BQ57" s="497"/>
      <c r="BR57" s="497"/>
      <c r="BS57" s="890" t="s">
        <v>234</v>
      </c>
      <c r="BT57" s="497">
        <f>BT55:BT55</f>
        <v>0</v>
      </c>
      <c r="BU57" s="497"/>
      <c r="BV57" s="497"/>
      <c r="BW57" s="885"/>
      <c r="BX57" s="886"/>
      <c r="BY57" s="887"/>
      <c r="BZ57" s="888"/>
      <c r="CA57" s="889"/>
      <c r="CB57" s="47"/>
      <c r="CC57" s="47"/>
      <c r="CD57" s="47"/>
      <c r="CE57" s="47"/>
    </row>
    <row r="58" spans="2:83" s="49" customFormat="1" ht="21" customHeight="1">
      <c r="B58" s="848"/>
      <c r="C58" s="849"/>
      <c r="D58" s="354"/>
      <c r="E58" s="355"/>
      <c r="F58" s="356"/>
      <c r="G58" s="357"/>
      <c r="H58" s="357"/>
      <c r="I58" s="340"/>
      <c r="J58" s="361"/>
      <c r="K58" s="358"/>
      <c r="L58" s="359"/>
      <c r="M58" s="359"/>
      <c r="N58" s="360"/>
      <c r="O58" s="322">
        <f>VLOOKUP($G57,女子,8,FALSE)</f>
        <v>0</v>
      </c>
      <c r="P58" s="323"/>
      <c r="Q58" s="323"/>
      <c r="R58" s="323"/>
      <c r="S58" s="324"/>
      <c r="T58" s="323">
        <f>VLOOKUP($G57,女子,9,FALSE)</f>
        <v>0</v>
      </c>
      <c r="U58" s="323"/>
      <c r="V58" s="323"/>
      <c r="W58" s="323"/>
      <c r="X58" s="325"/>
      <c r="Y58" s="346"/>
      <c r="Z58" s="347"/>
      <c r="AA58" s="348"/>
      <c r="AB58" s="335"/>
      <c r="AC58" s="349"/>
      <c r="AD58" s="352"/>
      <c r="AE58" s="336"/>
      <c r="AF58" s="353"/>
      <c r="AG58" s="336"/>
      <c r="AH58" s="336"/>
      <c r="AI58" s="353"/>
      <c r="AJ58" s="336"/>
      <c r="AK58" s="336"/>
      <c r="AL58" s="338"/>
      <c r="AM58" s="339"/>
      <c r="AN58" s="340"/>
      <c r="AO58" s="404"/>
      <c r="AP58" s="405"/>
      <c r="AQ58" s="326">
        <f>AQ56</f>
        <v>0</v>
      </c>
      <c r="AR58" s="327"/>
      <c r="AS58" s="327"/>
      <c r="AT58" s="327"/>
      <c r="AU58" s="327"/>
      <c r="AV58" s="327"/>
      <c r="AW58" s="327"/>
      <c r="AX58" s="327"/>
      <c r="AY58" s="327"/>
      <c r="AZ58" s="327"/>
      <c r="BA58" s="327"/>
      <c r="BB58" s="327"/>
      <c r="BC58" s="327"/>
      <c r="BD58" s="327"/>
      <c r="BE58" s="327"/>
      <c r="BF58" s="327"/>
      <c r="BG58" s="327"/>
      <c r="BH58" s="327"/>
      <c r="BI58" s="327"/>
      <c r="BJ58" s="328"/>
      <c r="BK58" s="335"/>
      <c r="BL58" s="331"/>
      <c r="BM58" s="331"/>
      <c r="BN58" s="331"/>
      <c r="BO58" s="329"/>
      <c r="BP58" s="331"/>
      <c r="BQ58" s="331"/>
      <c r="BR58" s="331"/>
      <c r="BS58" s="329"/>
      <c r="BT58" s="331"/>
      <c r="BU58" s="331"/>
      <c r="BV58" s="331"/>
      <c r="BW58" s="877"/>
      <c r="BX58" s="878"/>
      <c r="BY58" s="882"/>
      <c r="BZ58" s="883"/>
      <c r="CA58" s="884"/>
      <c r="CB58" s="1"/>
      <c r="CC58" s="1"/>
      <c r="CD58" s="1"/>
      <c r="CE58" s="1"/>
    </row>
    <row r="59" spans="2:83" s="48" customFormat="1" ht="9.75" customHeight="1">
      <c r="B59" s="842" t="e">
        <f>'女子入力欄'!E34</f>
        <v>#N/A</v>
      </c>
      <c r="C59" s="843"/>
      <c r="D59" s="242">
        <v>3</v>
      </c>
      <c r="E59" s="243"/>
      <c r="F59" s="294" t="s">
        <v>255</v>
      </c>
      <c r="G59" s="296">
        <v>17</v>
      </c>
      <c r="H59" s="296"/>
      <c r="I59" s="250"/>
      <c r="J59" s="304">
        <f>VLOOKUP(G59,女子,2,FALSE)</f>
        <v>0</v>
      </c>
      <c r="K59" s="298" t="str">
        <f>VLOOKUP($G59,女子,3,FALSE)</f>
        <v>選手</v>
      </c>
      <c r="L59" s="299"/>
      <c r="M59" s="299"/>
      <c r="N59" s="300"/>
      <c r="O59" s="306">
        <f>VLOOKUP($G59,女子,15,FALSE)</f>
      </c>
      <c r="P59" s="307"/>
      <c r="Q59" s="307"/>
      <c r="R59" s="307"/>
      <c r="S59" s="308"/>
      <c r="T59" s="307">
        <f>VLOOKUP($G59,女子,16,FALSE)</f>
      </c>
      <c r="U59" s="307"/>
      <c r="V59" s="307"/>
      <c r="W59" s="307"/>
      <c r="X59" s="307"/>
      <c r="Y59" s="309" t="str">
        <f>VLOOKUP($G59,女子,4,FALSE)</f>
        <v>女</v>
      </c>
      <c r="Z59" s="310"/>
      <c r="AA59" s="311"/>
      <c r="AB59" s="288" t="str">
        <f>VLOOKUP($G59,女子,5,FALSE)</f>
        <v>平成</v>
      </c>
      <c r="AC59" s="315"/>
      <c r="AD59" s="259">
        <f>VLOOKUP($G59,女子,11,FALSE)</f>
        <v>0</v>
      </c>
      <c r="AE59" s="257"/>
      <c r="AF59" s="256" t="s">
        <v>227</v>
      </c>
      <c r="AG59" s="256">
        <f>VLOOKUP($G59,女子,12,FALSE)</f>
        <v>0</v>
      </c>
      <c r="AH59" s="257"/>
      <c r="AI59" s="275" t="s">
        <v>228</v>
      </c>
      <c r="AJ59" s="256">
        <f>VLOOKUP($G59,女子,13,FALSE)</f>
        <v>0</v>
      </c>
      <c r="AK59" s="257"/>
      <c r="AL59" s="253" t="s">
        <v>178</v>
      </c>
      <c r="AM59" s="251">
        <f>VLOOKUP($G59,女子,10,FALSE)</f>
        <v>0</v>
      </c>
      <c r="AN59" s="250"/>
      <c r="AO59" s="450" t="s">
        <v>376</v>
      </c>
      <c r="AP59" s="451"/>
      <c r="AQ59" s="146" t="s">
        <v>233</v>
      </c>
      <c r="AR59" s="286">
        <f>AR57</f>
        <v>0</v>
      </c>
      <c r="AS59" s="286"/>
      <c r="AT59" s="286"/>
      <c r="AU59" s="145" t="s">
        <v>234</v>
      </c>
      <c r="AV59" s="287">
        <f>AV57</f>
        <v>0</v>
      </c>
      <c r="AW59" s="287"/>
      <c r="AX59" s="287"/>
      <c r="AY59" s="65"/>
      <c r="AZ59" s="65"/>
      <c r="BA59" s="65"/>
      <c r="BB59" s="65"/>
      <c r="BC59" s="65"/>
      <c r="BD59" s="65"/>
      <c r="BE59" s="65"/>
      <c r="BF59" s="65"/>
      <c r="BG59" s="65"/>
      <c r="BH59" s="148"/>
      <c r="BI59" s="67"/>
      <c r="BJ59" s="68"/>
      <c r="BK59" s="288" t="s">
        <v>235</v>
      </c>
      <c r="BL59" s="284">
        <f>BL57:BL57</f>
        <v>0</v>
      </c>
      <c r="BM59" s="284"/>
      <c r="BN59" s="284"/>
      <c r="BO59" s="287" t="s">
        <v>234</v>
      </c>
      <c r="BP59" s="284">
        <f>BP57:BP57</f>
        <v>0</v>
      </c>
      <c r="BQ59" s="284"/>
      <c r="BR59" s="284"/>
      <c r="BS59" s="287" t="s">
        <v>234</v>
      </c>
      <c r="BT59" s="284">
        <f>BT57:BT57</f>
        <v>0</v>
      </c>
      <c r="BU59" s="284"/>
      <c r="BV59" s="284"/>
      <c r="BW59" s="875"/>
      <c r="BX59" s="876"/>
      <c r="BY59" s="879"/>
      <c r="BZ59" s="880"/>
      <c r="CA59" s="881"/>
      <c r="CB59" s="47"/>
      <c r="CC59" s="47"/>
      <c r="CD59" s="47"/>
      <c r="CE59" s="47"/>
    </row>
    <row r="60" spans="2:83" s="49" customFormat="1" ht="21" customHeight="1">
      <c r="B60" s="848"/>
      <c r="C60" s="849"/>
      <c r="D60" s="354"/>
      <c r="E60" s="355"/>
      <c r="F60" s="356"/>
      <c r="G60" s="357"/>
      <c r="H60" s="357"/>
      <c r="I60" s="340"/>
      <c r="J60" s="361"/>
      <c r="K60" s="358"/>
      <c r="L60" s="359"/>
      <c r="M60" s="359"/>
      <c r="N60" s="360"/>
      <c r="O60" s="322">
        <f>VLOOKUP($G59,女子,8,FALSE)</f>
        <v>0</v>
      </c>
      <c r="P60" s="323"/>
      <c r="Q60" s="323"/>
      <c r="R60" s="323"/>
      <c r="S60" s="324"/>
      <c r="T60" s="323">
        <f>VLOOKUP($G59,女子,9,FALSE)</f>
        <v>0</v>
      </c>
      <c r="U60" s="323"/>
      <c r="V60" s="323"/>
      <c r="W60" s="323"/>
      <c r="X60" s="325"/>
      <c r="Y60" s="346"/>
      <c r="Z60" s="347"/>
      <c r="AA60" s="348"/>
      <c r="AB60" s="335"/>
      <c r="AC60" s="349"/>
      <c r="AD60" s="352"/>
      <c r="AE60" s="336"/>
      <c r="AF60" s="353"/>
      <c r="AG60" s="336"/>
      <c r="AH60" s="336"/>
      <c r="AI60" s="353"/>
      <c r="AJ60" s="336"/>
      <c r="AK60" s="336"/>
      <c r="AL60" s="338"/>
      <c r="AM60" s="339"/>
      <c r="AN60" s="340"/>
      <c r="AO60" s="404"/>
      <c r="AP60" s="405"/>
      <c r="AQ60" s="326">
        <f>AQ58</f>
        <v>0</v>
      </c>
      <c r="AR60" s="327"/>
      <c r="AS60" s="327"/>
      <c r="AT60" s="327"/>
      <c r="AU60" s="327"/>
      <c r="AV60" s="327"/>
      <c r="AW60" s="327"/>
      <c r="AX60" s="327"/>
      <c r="AY60" s="327"/>
      <c r="AZ60" s="327"/>
      <c r="BA60" s="327"/>
      <c r="BB60" s="327"/>
      <c r="BC60" s="327"/>
      <c r="BD60" s="327"/>
      <c r="BE60" s="327"/>
      <c r="BF60" s="327"/>
      <c r="BG60" s="327"/>
      <c r="BH60" s="327"/>
      <c r="BI60" s="327"/>
      <c r="BJ60" s="328"/>
      <c r="BK60" s="335"/>
      <c r="BL60" s="331"/>
      <c r="BM60" s="331"/>
      <c r="BN60" s="331"/>
      <c r="BO60" s="329"/>
      <c r="BP60" s="331"/>
      <c r="BQ60" s="331"/>
      <c r="BR60" s="331"/>
      <c r="BS60" s="329"/>
      <c r="BT60" s="331"/>
      <c r="BU60" s="331"/>
      <c r="BV60" s="331"/>
      <c r="BW60" s="877"/>
      <c r="BX60" s="878"/>
      <c r="BY60" s="882"/>
      <c r="BZ60" s="883"/>
      <c r="CA60" s="884"/>
      <c r="CB60" s="1"/>
      <c r="CC60" s="1"/>
      <c r="CD60" s="1"/>
      <c r="CE60" s="1"/>
    </row>
    <row r="61" spans="2:83" s="48" customFormat="1" ht="9.75" customHeight="1">
      <c r="B61" s="842" t="e">
        <f>'女子入力欄'!E35</f>
        <v>#N/A</v>
      </c>
      <c r="C61" s="843"/>
      <c r="D61" s="242">
        <v>3</v>
      </c>
      <c r="E61" s="243"/>
      <c r="F61" s="294" t="s">
        <v>256</v>
      </c>
      <c r="G61" s="296">
        <v>18</v>
      </c>
      <c r="H61" s="296"/>
      <c r="I61" s="250"/>
      <c r="J61" s="304">
        <f>VLOOKUP(G61,女子,2,FALSE)</f>
        <v>0</v>
      </c>
      <c r="K61" s="298" t="str">
        <f>VLOOKUP($G61,女子,3,FALSE)</f>
        <v>選手</v>
      </c>
      <c r="L61" s="299"/>
      <c r="M61" s="299"/>
      <c r="N61" s="300"/>
      <c r="O61" s="306">
        <f>VLOOKUP($G61,女子,15,FALSE)</f>
      </c>
      <c r="P61" s="307"/>
      <c r="Q61" s="307"/>
      <c r="R61" s="307"/>
      <c r="S61" s="308"/>
      <c r="T61" s="307">
        <f>VLOOKUP($G61,女子,16,FALSE)</f>
      </c>
      <c r="U61" s="307"/>
      <c r="V61" s="307"/>
      <c r="W61" s="307"/>
      <c r="X61" s="307"/>
      <c r="Y61" s="309" t="str">
        <f>VLOOKUP($G61,女子,4,FALSE)</f>
        <v>女</v>
      </c>
      <c r="Z61" s="310"/>
      <c r="AA61" s="311"/>
      <c r="AB61" s="288" t="str">
        <f>VLOOKUP($G61,女子,5,FALSE)</f>
        <v>平成</v>
      </c>
      <c r="AC61" s="315"/>
      <c r="AD61" s="259">
        <f>VLOOKUP($G61,女子,11,FALSE)</f>
        <v>0</v>
      </c>
      <c r="AE61" s="257"/>
      <c r="AF61" s="256" t="s">
        <v>227</v>
      </c>
      <c r="AG61" s="256">
        <f>VLOOKUP($G61,女子,12,FALSE)</f>
        <v>0</v>
      </c>
      <c r="AH61" s="257"/>
      <c r="AI61" s="275" t="s">
        <v>228</v>
      </c>
      <c r="AJ61" s="256">
        <f>VLOOKUP($G61,女子,13,FALSE)</f>
        <v>0</v>
      </c>
      <c r="AK61" s="257"/>
      <c r="AL61" s="253" t="s">
        <v>178</v>
      </c>
      <c r="AM61" s="251">
        <f>VLOOKUP($G61,女子,10,FALSE)</f>
        <v>0</v>
      </c>
      <c r="AN61" s="250"/>
      <c r="AO61" s="450" t="s">
        <v>376</v>
      </c>
      <c r="AP61" s="451"/>
      <c r="AQ61" s="146" t="s">
        <v>233</v>
      </c>
      <c r="AR61" s="286">
        <f>AR59</f>
        <v>0</v>
      </c>
      <c r="AS61" s="286"/>
      <c r="AT61" s="286"/>
      <c r="AU61" s="145" t="s">
        <v>234</v>
      </c>
      <c r="AV61" s="287">
        <f>AV59</f>
        <v>0</v>
      </c>
      <c r="AW61" s="287"/>
      <c r="AX61" s="287"/>
      <c r="AY61" s="65"/>
      <c r="AZ61" s="65"/>
      <c r="BA61" s="65"/>
      <c r="BB61" s="65"/>
      <c r="BC61" s="65"/>
      <c r="BD61" s="65"/>
      <c r="BE61" s="65"/>
      <c r="BF61" s="65"/>
      <c r="BG61" s="65"/>
      <c r="BH61" s="148"/>
      <c r="BI61" s="67"/>
      <c r="BJ61" s="68"/>
      <c r="BK61" s="288" t="s">
        <v>235</v>
      </c>
      <c r="BL61" s="284">
        <f>BL59:BL59</f>
        <v>0</v>
      </c>
      <c r="BM61" s="284"/>
      <c r="BN61" s="284"/>
      <c r="BO61" s="287" t="s">
        <v>234</v>
      </c>
      <c r="BP61" s="284">
        <f>BP59:BP59</f>
        <v>0</v>
      </c>
      <c r="BQ61" s="284"/>
      <c r="BR61" s="284"/>
      <c r="BS61" s="287" t="s">
        <v>234</v>
      </c>
      <c r="BT61" s="284">
        <f>BT59:BT59</f>
        <v>0</v>
      </c>
      <c r="BU61" s="284"/>
      <c r="BV61" s="284"/>
      <c r="BW61" s="875"/>
      <c r="BX61" s="876"/>
      <c r="BY61" s="879"/>
      <c r="BZ61" s="880"/>
      <c r="CA61" s="881"/>
      <c r="CB61" s="47"/>
      <c r="CC61" s="47"/>
      <c r="CD61" s="47"/>
      <c r="CE61" s="47"/>
    </row>
    <row r="62" spans="2:83" s="49" customFormat="1" ht="21" customHeight="1">
      <c r="B62" s="848"/>
      <c r="C62" s="849"/>
      <c r="D62" s="354"/>
      <c r="E62" s="355"/>
      <c r="F62" s="356"/>
      <c r="G62" s="357"/>
      <c r="H62" s="357"/>
      <c r="I62" s="340"/>
      <c r="J62" s="361"/>
      <c r="K62" s="358"/>
      <c r="L62" s="359"/>
      <c r="M62" s="359"/>
      <c r="N62" s="360"/>
      <c r="O62" s="322">
        <f>VLOOKUP($G61,女子,8,FALSE)</f>
        <v>0</v>
      </c>
      <c r="P62" s="323"/>
      <c r="Q62" s="323"/>
      <c r="R62" s="323"/>
      <c r="S62" s="324"/>
      <c r="T62" s="323">
        <f>VLOOKUP($G61,女子,9,FALSE)</f>
        <v>0</v>
      </c>
      <c r="U62" s="323"/>
      <c r="V62" s="323"/>
      <c r="W62" s="323"/>
      <c r="X62" s="325"/>
      <c r="Y62" s="346"/>
      <c r="Z62" s="347"/>
      <c r="AA62" s="348"/>
      <c r="AB62" s="335"/>
      <c r="AC62" s="349"/>
      <c r="AD62" s="352"/>
      <c r="AE62" s="336"/>
      <c r="AF62" s="353"/>
      <c r="AG62" s="336"/>
      <c r="AH62" s="336"/>
      <c r="AI62" s="353"/>
      <c r="AJ62" s="336"/>
      <c r="AK62" s="336"/>
      <c r="AL62" s="338"/>
      <c r="AM62" s="339"/>
      <c r="AN62" s="340"/>
      <c r="AO62" s="404"/>
      <c r="AP62" s="405"/>
      <c r="AQ62" s="326">
        <f>AQ60</f>
        <v>0</v>
      </c>
      <c r="AR62" s="327"/>
      <c r="AS62" s="327"/>
      <c r="AT62" s="327"/>
      <c r="AU62" s="327"/>
      <c r="AV62" s="327"/>
      <c r="AW62" s="327"/>
      <c r="AX62" s="327"/>
      <c r="AY62" s="327"/>
      <c r="AZ62" s="327"/>
      <c r="BA62" s="327"/>
      <c r="BB62" s="327"/>
      <c r="BC62" s="327"/>
      <c r="BD62" s="327"/>
      <c r="BE62" s="327"/>
      <c r="BF62" s="327"/>
      <c r="BG62" s="327"/>
      <c r="BH62" s="327"/>
      <c r="BI62" s="327"/>
      <c r="BJ62" s="328"/>
      <c r="BK62" s="335"/>
      <c r="BL62" s="331"/>
      <c r="BM62" s="331"/>
      <c r="BN62" s="331"/>
      <c r="BO62" s="329"/>
      <c r="BP62" s="331"/>
      <c r="BQ62" s="331"/>
      <c r="BR62" s="331"/>
      <c r="BS62" s="329"/>
      <c r="BT62" s="331"/>
      <c r="BU62" s="331"/>
      <c r="BV62" s="331"/>
      <c r="BW62" s="877"/>
      <c r="BX62" s="878"/>
      <c r="BY62" s="882"/>
      <c r="BZ62" s="883"/>
      <c r="CA62" s="884"/>
      <c r="CB62" s="1"/>
      <c r="CC62" s="1"/>
      <c r="CD62" s="1"/>
      <c r="CE62" s="1"/>
    </row>
    <row r="63" spans="2:83" s="48" customFormat="1" ht="9.75" customHeight="1">
      <c r="B63" s="842" t="e">
        <f>'女子入力欄'!E36</f>
        <v>#N/A</v>
      </c>
      <c r="C63" s="843"/>
      <c r="D63" s="242">
        <v>3</v>
      </c>
      <c r="E63" s="243"/>
      <c r="F63" s="294" t="s">
        <v>257</v>
      </c>
      <c r="G63" s="296">
        <v>19</v>
      </c>
      <c r="H63" s="296"/>
      <c r="I63" s="250"/>
      <c r="J63" s="304">
        <f>VLOOKUP(G63,女子,2,FALSE)</f>
        <v>0</v>
      </c>
      <c r="K63" s="298" t="str">
        <f>VLOOKUP($G63,女子,3,FALSE)</f>
        <v>選手</v>
      </c>
      <c r="L63" s="299"/>
      <c r="M63" s="299"/>
      <c r="N63" s="300"/>
      <c r="O63" s="343">
        <f>VLOOKUP($G63,女子,15,FALSE)</f>
      </c>
      <c r="P63" s="344"/>
      <c r="Q63" s="344"/>
      <c r="R63" s="344"/>
      <c r="S63" s="345"/>
      <c r="T63" s="344">
        <f>VLOOKUP($G63,女子,16,FALSE)</f>
      </c>
      <c r="U63" s="344"/>
      <c r="V63" s="344"/>
      <c r="W63" s="344"/>
      <c r="X63" s="344"/>
      <c r="Y63" s="309" t="str">
        <f>VLOOKUP($G63,女子,4,FALSE)</f>
        <v>女</v>
      </c>
      <c r="Z63" s="310"/>
      <c r="AA63" s="311"/>
      <c r="AB63" s="288" t="str">
        <f>VLOOKUP($G63,女子,5,FALSE)</f>
        <v>平成</v>
      </c>
      <c r="AC63" s="315"/>
      <c r="AD63" s="259">
        <f>VLOOKUP($G63,女子,11,FALSE)</f>
        <v>0</v>
      </c>
      <c r="AE63" s="257"/>
      <c r="AF63" s="256" t="s">
        <v>227</v>
      </c>
      <c r="AG63" s="256">
        <f>VLOOKUP($G63,女子,12,FALSE)</f>
        <v>0</v>
      </c>
      <c r="AH63" s="257"/>
      <c r="AI63" s="275" t="s">
        <v>228</v>
      </c>
      <c r="AJ63" s="256">
        <f>VLOOKUP($G63,女子,13,FALSE)</f>
        <v>0</v>
      </c>
      <c r="AK63" s="257"/>
      <c r="AL63" s="253" t="s">
        <v>178</v>
      </c>
      <c r="AM63" s="251">
        <f>VLOOKUP($G63,女子,10,FALSE)</f>
        <v>0</v>
      </c>
      <c r="AN63" s="250"/>
      <c r="AO63" s="450" t="s">
        <v>376</v>
      </c>
      <c r="AP63" s="451"/>
      <c r="AQ63" s="146" t="s">
        <v>233</v>
      </c>
      <c r="AR63" s="286">
        <f>AR61</f>
        <v>0</v>
      </c>
      <c r="AS63" s="286"/>
      <c r="AT63" s="286"/>
      <c r="AU63" s="145" t="s">
        <v>234</v>
      </c>
      <c r="AV63" s="287">
        <f>AV61</f>
        <v>0</v>
      </c>
      <c r="AW63" s="287"/>
      <c r="AX63" s="287"/>
      <c r="AY63" s="65"/>
      <c r="AZ63" s="65"/>
      <c r="BA63" s="65"/>
      <c r="BB63" s="65"/>
      <c r="BC63" s="65"/>
      <c r="BD63" s="65"/>
      <c r="BE63" s="65"/>
      <c r="BF63" s="65"/>
      <c r="BG63" s="65"/>
      <c r="BH63" s="148"/>
      <c r="BI63" s="67"/>
      <c r="BJ63" s="68"/>
      <c r="BK63" s="288" t="s">
        <v>235</v>
      </c>
      <c r="BL63" s="284">
        <f>BL61:BL61</f>
        <v>0</v>
      </c>
      <c r="BM63" s="284"/>
      <c r="BN63" s="284"/>
      <c r="BO63" s="287" t="s">
        <v>234</v>
      </c>
      <c r="BP63" s="284">
        <f>BP61:BP61</f>
        <v>0</v>
      </c>
      <c r="BQ63" s="284"/>
      <c r="BR63" s="284"/>
      <c r="BS63" s="287" t="s">
        <v>234</v>
      </c>
      <c r="BT63" s="284">
        <f>BT61:BT61</f>
        <v>0</v>
      </c>
      <c r="BU63" s="284"/>
      <c r="BV63" s="284"/>
      <c r="BW63" s="875"/>
      <c r="BX63" s="876"/>
      <c r="BY63" s="879"/>
      <c r="BZ63" s="880"/>
      <c r="CA63" s="881"/>
      <c r="CB63" s="47"/>
      <c r="CC63" s="47"/>
      <c r="CD63" s="47"/>
      <c r="CE63" s="47"/>
    </row>
    <row r="64" spans="2:83" s="49" customFormat="1" ht="21" customHeight="1">
      <c r="B64" s="848"/>
      <c r="C64" s="849"/>
      <c r="D64" s="354"/>
      <c r="E64" s="355"/>
      <c r="F64" s="356"/>
      <c r="G64" s="357"/>
      <c r="H64" s="357"/>
      <c r="I64" s="340"/>
      <c r="J64" s="361"/>
      <c r="K64" s="358"/>
      <c r="L64" s="359"/>
      <c r="M64" s="359"/>
      <c r="N64" s="360"/>
      <c r="O64" s="322">
        <f>VLOOKUP($G63,女子,8,FALSE)</f>
        <v>0</v>
      </c>
      <c r="P64" s="323"/>
      <c r="Q64" s="323"/>
      <c r="R64" s="323"/>
      <c r="S64" s="324"/>
      <c r="T64" s="323">
        <f>VLOOKUP($G63,女子,9,FALSE)</f>
        <v>0</v>
      </c>
      <c r="U64" s="323"/>
      <c r="V64" s="323"/>
      <c r="W64" s="323"/>
      <c r="X64" s="325"/>
      <c r="Y64" s="346"/>
      <c r="Z64" s="347"/>
      <c r="AA64" s="348"/>
      <c r="AB64" s="335"/>
      <c r="AC64" s="349"/>
      <c r="AD64" s="352"/>
      <c r="AE64" s="336"/>
      <c r="AF64" s="353"/>
      <c r="AG64" s="336"/>
      <c r="AH64" s="336"/>
      <c r="AI64" s="353"/>
      <c r="AJ64" s="336"/>
      <c r="AK64" s="336"/>
      <c r="AL64" s="338"/>
      <c r="AM64" s="339"/>
      <c r="AN64" s="340"/>
      <c r="AO64" s="404"/>
      <c r="AP64" s="405"/>
      <c r="AQ64" s="326">
        <f>AQ62</f>
        <v>0</v>
      </c>
      <c r="AR64" s="327"/>
      <c r="AS64" s="327"/>
      <c r="AT64" s="327"/>
      <c r="AU64" s="327"/>
      <c r="AV64" s="327"/>
      <c r="AW64" s="327"/>
      <c r="AX64" s="327"/>
      <c r="AY64" s="327"/>
      <c r="AZ64" s="327"/>
      <c r="BA64" s="327"/>
      <c r="BB64" s="327"/>
      <c r="BC64" s="327"/>
      <c r="BD64" s="327"/>
      <c r="BE64" s="327"/>
      <c r="BF64" s="327"/>
      <c r="BG64" s="327"/>
      <c r="BH64" s="327"/>
      <c r="BI64" s="327"/>
      <c r="BJ64" s="328"/>
      <c r="BK64" s="335"/>
      <c r="BL64" s="331"/>
      <c r="BM64" s="331"/>
      <c r="BN64" s="331"/>
      <c r="BO64" s="329"/>
      <c r="BP64" s="331"/>
      <c r="BQ64" s="331"/>
      <c r="BR64" s="331"/>
      <c r="BS64" s="329"/>
      <c r="BT64" s="331"/>
      <c r="BU64" s="331"/>
      <c r="BV64" s="331"/>
      <c r="BW64" s="877"/>
      <c r="BX64" s="878"/>
      <c r="BY64" s="882"/>
      <c r="BZ64" s="883"/>
      <c r="CA64" s="884"/>
      <c r="CB64" s="1"/>
      <c r="CC64" s="1"/>
      <c r="CD64" s="1"/>
      <c r="CE64" s="1"/>
    </row>
    <row r="65" spans="2:83" s="48" customFormat="1" ht="9.75" customHeight="1">
      <c r="B65" s="854" t="e">
        <f>'女子入力欄'!E37</f>
        <v>#N/A</v>
      </c>
      <c r="C65" s="855"/>
      <c r="D65" s="748">
        <v>3</v>
      </c>
      <c r="E65" s="749"/>
      <c r="F65" s="750" t="s">
        <v>258</v>
      </c>
      <c r="G65" s="296">
        <v>20</v>
      </c>
      <c r="H65" s="296"/>
      <c r="I65" s="250"/>
      <c r="J65" s="483">
        <f>VLOOKUP(G65,女子,2,FALSE)</f>
        <v>0</v>
      </c>
      <c r="K65" s="751" t="str">
        <f>VLOOKUP($G65,女子,3,FALSE)</f>
        <v>選手</v>
      </c>
      <c r="L65" s="752"/>
      <c r="M65" s="752"/>
      <c r="N65" s="753"/>
      <c r="O65" s="306">
        <f>VLOOKUP($G65,女子,15,FALSE)</f>
      </c>
      <c r="P65" s="307"/>
      <c r="Q65" s="307"/>
      <c r="R65" s="307"/>
      <c r="S65" s="308"/>
      <c r="T65" s="307">
        <f>VLOOKUP($G65,女子,16,FALSE)</f>
      </c>
      <c r="U65" s="307"/>
      <c r="V65" s="307"/>
      <c r="W65" s="307"/>
      <c r="X65" s="307"/>
      <c r="Y65" s="733" t="str">
        <f>VLOOKUP($G65,女子,4,FALSE)</f>
        <v>女</v>
      </c>
      <c r="Z65" s="734"/>
      <c r="AA65" s="735"/>
      <c r="AB65" s="334" t="str">
        <f>VLOOKUP($G65,女子,5,FALSE)</f>
        <v>平成</v>
      </c>
      <c r="AC65" s="872"/>
      <c r="AD65" s="350">
        <f>VLOOKUP($G65,女子,11,FALSE)</f>
        <v>0</v>
      </c>
      <c r="AE65" s="351"/>
      <c r="AF65" s="726" t="s">
        <v>227</v>
      </c>
      <c r="AG65" s="726">
        <f>VLOOKUP($G65,女子,12,FALSE)</f>
        <v>0</v>
      </c>
      <c r="AH65" s="351"/>
      <c r="AI65" s="719" t="s">
        <v>228</v>
      </c>
      <c r="AJ65" s="726">
        <f>VLOOKUP($G65,女子,13,FALSE)</f>
        <v>0</v>
      </c>
      <c r="AK65" s="351"/>
      <c r="AL65" s="337" t="s">
        <v>178</v>
      </c>
      <c r="AM65" s="461">
        <f>VLOOKUP($G65,女子,10,FALSE)</f>
        <v>0</v>
      </c>
      <c r="AN65" s="462"/>
      <c r="AO65" s="402" t="s">
        <v>376</v>
      </c>
      <c r="AP65" s="403"/>
      <c r="AQ65" s="141" t="s">
        <v>233</v>
      </c>
      <c r="AR65" s="332">
        <f>AR63</f>
        <v>0</v>
      </c>
      <c r="AS65" s="332"/>
      <c r="AT65" s="332"/>
      <c r="AU65" s="144" t="s">
        <v>234</v>
      </c>
      <c r="AV65" s="333">
        <f>AV63</f>
        <v>0</v>
      </c>
      <c r="AW65" s="333"/>
      <c r="AX65" s="333"/>
      <c r="AY65" s="60"/>
      <c r="AZ65" s="60"/>
      <c r="BA65" s="60"/>
      <c r="BB65" s="60"/>
      <c r="BC65" s="60"/>
      <c r="BD65" s="60"/>
      <c r="BE65" s="60"/>
      <c r="BF65" s="60"/>
      <c r="BG65" s="60"/>
      <c r="BH65" s="143"/>
      <c r="BI65" s="62"/>
      <c r="BJ65" s="75"/>
      <c r="BK65" s="334" t="s">
        <v>235</v>
      </c>
      <c r="BL65" s="330">
        <f>BL63:BL63</f>
        <v>0</v>
      </c>
      <c r="BM65" s="330"/>
      <c r="BN65" s="330"/>
      <c r="BO65" s="333" t="s">
        <v>234</v>
      </c>
      <c r="BP65" s="330">
        <f>BP63:BP63</f>
        <v>0</v>
      </c>
      <c r="BQ65" s="330"/>
      <c r="BR65" s="330"/>
      <c r="BS65" s="333" t="s">
        <v>234</v>
      </c>
      <c r="BT65" s="330">
        <f>BT63:BT63</f>
        <v>0</v>
      </c>
      <c r="BU65" s="330"/>
      <c r="BV65" s="330"/>
      <c r="BW65" s="862"/>
      <c r="BX65" s="863"/>
      <c r="BY65" s="866"/>
      <c r="BZ65" s="867"/>
      <c r="CA65" s="868"/>
      <c r="CB65" s="47"/>
      <c r="CC65" s="47"/>
      <c r="CD65" s="47"/>
      <c r="CE65" s="47"/>
    </row>
    <row r="66" spans="2:83" s="49" customFormat="1" ht="21" customHeight="1" thickBot="1">
      <c r="B66" s="844"/>
      <c r="C66" s="845"/>
      <c r="D66" s="241"/>
      <c r="E66" s="293"/>
      <c r="F66" s="295"/>
      <c r="G66" s="297"/>
      <c r="H66" s="297"/>
      <c r="I66" s="248"/>
      <c r="J66" s="305"/>
      <c r="K66" s="301"/>
      <c r="L66" s="302"/>
      <c r="M66" s="302"/>
      <c r="N66" s="303"/>
      <c r="O66" s="280">
        <f>VLOOKUP($G65,女子,8,FALSE)</f>
        <v>0</v>
      </c>
      <c r="P66" s="281"/>
      <c r="Q66" s="281"/>
      <c r="R66" s="281"/>
      <c r="S66" s="282"/>
      <c r="T66" s="281">
        <f>VLOOKUP($G65,女子,9,FALSE)</f>
        <v>0</v>
      </c>
      <c r="U66" s="281"/>
      <c r="V66" s="281"/>
      <c r="W66" s="281"/>
      <c r="X66" s="283"/>
      <c r="Y66" s="312"/>
      <c r="Z66" s="313"/>
      <c r="AA66" s="314"/>
      <c r="AB66" s="289"/>
      <c r="AC66" s="316"/>
      <c r="AD66" s="258"/>
      <c r="AE66" s="255"/>
      <c r="AF66" s="254"/>
      <c r="AG66" s="255"/>
      <c r="AH66" s="255"/>
      <c r="AI66" s="254"/>
      <c r="AJ66" s="255"/>
      <c r="AK66" s="255"/>
      <c r="AL66" s="252"/>
      <c r="AM66" s="249"/>
      <c r="AN66" s="248"/>
      <c r="AO66" s="873"/>
      <c r="AP66" s="874"/>
      <c r="AQ66" s="290">
        <f>AQ64</f>
        <v>0</v>
      </c>
      <c r="AR66" s="291"/>
      <c r="AS66" s="291"/>
      <c r="AT66" s="291"/>
      <c r="AU66" s="291"/>
      <c r="AV66" s="291"/>
      <c r="AW66" s="291"/>
      <c r="AX66" s="291"/>
      <c r="AY66" s="291"/>
      <c r="AZ66" s="291"/>
      <c r="BA66" s="291"/>
      <c r="BB66" s="291"/>
      <c r="BC66" s="291"/>
      <c r="BD66" s="291"/>
      <c r="BE66" s="291"/>
      <c r="BF66" s="291"/>
      <c r="BG66" s="291"/>
      <c r="BH66" s="291"/>
      <c r="BI66" s="291"/>
      <c r="BJ66" s="292"/>
      <c r="BK66" s="289"/>
      <c r="BL66" s="285"/>
      <c r="BM66" s="285"/>
      <c r="BN66" s="285"/>
      <c r="BO66" s="260"/>
      <c r="BP66" s="285"/>
      <c r="BQ66" s="285"/>
      <c r="BR66" s="285"/>
      <c r="BS66" s="260"/>
      <c r="BT66" s="285"/>
      <c r="BU66" s="285"/>
      <c r="BV66" s="285"/>
      <c r="BW66" s="864"/>
      <c r="BX66" s="865"/>
      <c r="BY66" s="869"/>
      <c r="BZ66" s="870"/>
      <c r="CA66" s="871"/>
      <c r="CB66" s="1"/>
      <c r="CC66" s="1"/>
      <c r="CD66" s="1"/>
      <c r="CE66" s="1"/>
    </row>
    <row r="67" spans="2:83" s="48" customFormat="1" ht="9.75" customHeight="1">
      <c r="B67" s="846" t="e">
        <f>'女子入力欄'!E38</f>
        <v>#N/A</v>
      </c>
      <c r="C67" s="847"/>
      <c r="D67" s="418">
        <v>3</v>
      </c>
      <c r="E67" s="419"/>
      <c r="F67" s="420" t="s">
        <v>259</v>
      </c>
      <c r="G67" s="296">
        <v>21</v>
      </c>
      <c r="H67" s="296"/>
      <c r="I67" s="250"/>
      <c r="J67" s="427">
        <f>VLOOKUP(G67,女子,2,FALSE)</f>
        <v>0</v>
      </c>
      <c r="K67" s="767" t="str">
        <f>VLOOKUP($G67,女子,3,FALSE)</f>
        <v>選手</v>
      </c>
      <c r="L67" s="768"/>
      <c r="M67" s="768"/>
      <c r="N67" s="769"/>
      <c r="O67" s="472">
        <f>VLOOKUP($G67,女子,15,FALSE)</f>
      </c>
      <c r="P67" s="473"/>
      <c r="Q67" s="473"/>
      <c r="R67" s="473"/>
      <c r="S67" s="474"/>
      <c r="T67" s="473">
        <f>VLOOKUP($G67,女子,16,FALSE)</f>
      </c>
      <c r="U67" s="473"/>
      <c r="V67" s="473"/>
      <c r="W67" s="473"/>
      <c r="X67" s="473"/>
      <c r="Y67" s="475" t="str">
        <f>VLOOKUP($G67,女子,4,FALSE)</f>
        <v>女</v>
      </c>
      <c r="Z67" s="476"/>
      <c r="AA67" s="477"/>
      <c r="AB67" s="478" t="str">
        <f>VLOOKUP($G67,女子,5,FALSE)</f>
        <v>平成</v>
      </c>
      <c r="AC67" s="479"/>
      <c r="AD67" s="480">
        <f>VLOOKUP($G67,女子,11,FALSE)</f>
        <v>0</v>
      </c>
      <c r="AE67" s="466"/>
      <c r="AF67" s="465" t="s">
        <v>227</v>
      </c>
      <c r="AG67" s="465">
        <f>VLOOKUP($G67,女子,12,FALSE)</f>
        <v>0</v>
      </c>
      <c r="AH67" s="466"/>
      <c r="AI67" s="407" t="s">
        <v>228</v>
      </c>
      <c r="AJ67" s="465">
        <f>VLOOKUP($G67,女子,13,FALSE)</f>
        <v>0</v>
      </c>
      <c r="AK67" s="466"/>
      <c r="AL67" s="467" t="s">
        <v>178</v>
      </c>
      <c r="AM67" s="468">
        <f>VLOOKUP($G67,女子,10,FALSE)</f>
        <v>0</v>
      </c>
      <c r="AN67" s="469"/>
      <c r="AO67" s="892" t="s">
        <v>376</v>
      </c>
      <c r="AP67" s="893"/>
      <c r="AQ67" s="150" t="s">
        <v>233</v>
      </c>
      <c r="AR67" s="891">
        <f>AR65</f>
        <v>0</v>
      </c>
      <c r="AS67" s="891"/>
      <c r="AT67" s="891"/>
      <c r="AU67" s="149" t="s">
        <v>234</v>
      </c>
      <c r="AV67" s="890">
        <f>AV65</f>
        <v>0</v>
      </c>
      <c r="AW67" s="890"/>
      <c r="AX67" s="890"/>
      <c r="AY67" s="71"/>
      <c r="AZ67" s="71"/>
      <c r="BA67" s="71"/>
      <c r="BB67" s="71"/>
      <c r="BC67" s="71"/>
      <c r="BD67" s="71"/>
      <c r="BE67" s="71"/>
      <c r="BF67" s="71"/>
      <c r="BG67" s="71"/>
      <c r="BH67" s="151"/>
      <c r="BI67" s="73"/>
      <c r="BJ67" s="74"/>
      <c r="BK67" s="478" t="s">
        <v>235</v>
      </c>
      <c r="BL67" s="497">
        <f>BL65:BL65</f>
        <v>0</v>
      </c>
      <c r="BM67" s="497"/>
      <c r="BN67" s="497"/>
      <c r="BO67" s="890" t="s">
        <v>234</v>
      </c>
      <c r="BP67" s="497">
        <f>BP65:BP65</f>
        <v>0</v>
      </c>
      <c r="BQ67" s="497"/>
      <c r="BR67" s="497"/>
      <c r="BS67" s="890" t="s">
        <v>234</v>
      </c>
      <c r="BT67" s="497">
        <f>BT65:BT65</f>
        <v>0</v>
      </c>
      <c r="BU67" s="497"/>
      <c r="BV67" s="497"/>
      <c r="BW67" s="885"/>
      <c r="BX67" s="886"/>
      <c r="BY67" s="887"/>
      <c r="BZ67" s="888"/>
      <c r="CA67" s="889"/>
      <c r="CB67" s="47"/>
      <c r="CC67" s="47"/>
      <c r="CD67" s="47"/>
      <c r="CE67" s="47"/>
    </row>
    <row r="68" spans="2:83" s="49" customFormat="1" ht="21" customHeight="1">
      <c r="B68" s="848"/>
      <c r="C68" s="849"/>
      <c r="D68" s="354"/>
      <c r="E68" s="355"/>
      <c r="F68" s="356"/>
      <c r="G68" s="357"/>
      <c r="H68" s="357"/>
      <c r="I68" s="340"/>
      <c r="J68" s="361"/>
      <c r="K68" s="358"/>
      <c r="L68" s="359"/>
      <c r="M68" s="359"/>
      <c r="N68" s="360"/>
      <c r="O68" s="322">
        <f>VLOOKUP($G67,女子,8,FALSE)</f>
        <v>0</v>
      </c>
      <c r="P68" s="323"/>
      <c r="Q68" s="323"/>
      <c r="R68" s="323"/>
      <c r="S68" s="324"/>
      <c r="T68" s="323">
        <f>VLOOKUP($G67,女子,9,FALSE)</f>
        <v>0</v>
      </c>
      <c r="U68" s="323"/>
      <c r="V68" s="323"/>
      <c r="W68" s="323"/>
      <c r="X68" s="325"/>
      <c r="Y68" s="346"/>
      <c r="Z68" s="347"/>
      <c r="AA68" s="348"/>
      <c r="AB68" s="335"/>
      <c r="AC68" s="349"/>
      <c r="AD68" s="352"/>
      <c r="AE68" s="336"/>
      <c r="AF68" s="353"/>
      <c r="AG68" s="336"/>
      <c r="AH68" s="336"/>
      <c r="AI68" s="353"/>
      <c r="AJ68" s="336"/>
      <c r="AK68" s="336"/>
      <c r="AL68" s="338"/>
      <c r="AM68" s="339"/>
      <c r="AN68" s="340"/>
      <c r="AO68" s="404"/>
      <c r="AP68" s="405"/>
      <c r="AQ68" s="326">
        <f>AQ66</f>
        <v>0</v>
      </c>
      <c r="AR68" s="327"/>
      <c r="AS68" s="327"/>
      <c r="AT68" s="327"/>
      <c r="AU68" s="327"/>
      <c r="AV68" s="327"/>
      <c r="AW68" s="327"/>
      <c r="AX68" s="327"/>
      <c r="AY68" s="327"/>
      <c r="AZ68" s="327"/>
      <c r="BA68" s="327"/>
      <c r="BB68" s="327"/>
      <c r="BC68" s="327"/>
      <c r="BD68" s="327"/>
      <c r="BE68" s="327"/>
      <c r="BF68" s="327"/>
      <c r="BG68" s="327"/>
      <c r="BH68" s="327"/>
      <c r="BI68" s="327"/>
      <c r="BJ68" s="328"/>
      <c r="BK68" s="335"/>
      <c r="BL68" s="331"/>
      <c r="BM68" s="331"/>
      <c r="BN68" s="331"/>
      <c r="BO68" s="329"/>
      <c r="BP68" s="331"/>
      <c r="BQ68" s="331"/>
      <c r="BR68" s="331"/>
      <c r="BS68" s="329"/>
      <c r="BT68" s="331"/>
      <c r="BU68" s="331"/>
      <c r="BV68" s="331"/>
      <c r="BW68" s="877"/>
      <c r="BX68" s="878"/>
      <c r="BY68" s="882"/>
      <c r="BZ68" s="883"/>
      <c r="CA68" s="884"/>
      <c r="CB68" s="1"/>
      <c r="CC68" s="1"/>
      <c r="CD68" s="1"/>
      <c r="CE68" s="1"/>
    </row>
    <row r="69" spans="2:83" s="48" customFormat="1" ht="9.75" customHeight="1">
      <c r="B69" s="842" t="e">
        <f>'女子入力欄'!E39</f>
        <v>#N/A</v>
      </c>
      <c r="C69" s="843"/>
      <c r="D69" s="242">
        <v>3</v>
      </c>
      <c r="E69" s="243"/>
      <c r="F69" s="294" t="s">
        <v>260</v>
      </c>
      <c r="G69" s="296">
        <v>22</v>
      </c>
      <c r="H69" s="296"/>
      <c r="I69" s="250"/>
      <c r="J69" s="304">
        <f>VLOOKUP(G69,女子,2,FALSE)</f>
        <v>0</v>
      </c>
      <c r="K69" s="298" t="str">
        <f>VLOOKUP($G69,女子,3,FALSE)</f>
        <v>選手</v>
      </c>
      <c r="L69" s="299"/>
      <c r="M69" s="299"/>
      <c r="N69" s="300"/>
      <c r="O69" s="306">
        <f>VLOOKUP($G69,女子,15,FALSE)</f>
      </c>
      <c r="P69" s="307"/>
      <c r="Q69" s="307"/>
      <c r="R69" s="307"/>
      <c r="S69" s="308"/>
      <c r="T69" s="307">
        <f>VLOOKUP($G69,女子,16,FALSE)</f>
      </c>
      <c r="U69" s="307"/>
      <c r="V69" s="307"/>
      <c r="W69" s="307"/>
      <c r="X69" s="307"/>
      <c r="Y69" s="309" t="str">
        <f>VLOOKUP($G69,女子,4,FALSE)</f>
        <v>女</v>
      </c>
      <c r="Z69" s="310"/>
      <c r="AA69" s="311"/>
      <c r="AB69" s="288" t="str">
        <f>VLOOKUP($G69,女子,5,FALSE)</f>
        <v>平成</v>
      </c>
      <c r="AC69" s="315"/>
      <c r="AD69" s="259">
        <f>VLOOKUP($G69,女子,11,FALSE)</f>
        <v>0</v>
      </c>
      <c r="AE69" s="257"/>
      <c r="AF69" s="256" t="s">
        <v>227</v>
      </c>
      <c r="AG69" s="256">
        <f>VLOOKUP($G69,女子,12,FALSE)</f>
        <v>0</v>
      </c>
      <c r="AH69" s="257"/>
      <c r="AI69" s="275" t="s">
        <v>228</v>
      </c>
      <c r="AJ69" s="256">
        <f>VLOOKUP($G69,女子,13,FALSE)</f>
        <v>0</v>
      </c>
      <c r="AK69" s="257"/>
      <c r="AL69" s="253" t="s">
        <v>178</v>
      </c>
      <c r="AM69" s="251">
        <f>VLOOKUP($G69,女子,10,FALSE)</f>
        <v>0</v>
      </c>
      <c r="AN69" s="250"/>
      <c r="AO69" s="450" t="s">
        <v>376</v>
      </c>
      <c r="AP69" s="451"/>
      <c r="AQ69" s="146" t="s">
        <v>233</v>
      </c>
      <c r="AR69" s="286">
        <f>AR67</f>
        <v>0</v>
      </c>
      <c r="AS69" s="286"/>
      <c r="AT69" s="286"/>
      <c r="AU69" s="145" t="s">
        <v>234</v>
      </c>
      <c r="AV69" s="287">
        <f>AV67</f>
        <v>0</v>
      </c>
      <c r="AW69" s="287"/>
      <c r="AX69" s="287"/>
      <c r="AY69" s="65"/>
      <c r="AZ69" s="65"/>
      <c r="BA69" s="65"/>
      <c r="BB69" s="65"/>
      <c r="BC69" s="65"/>
      <c r="BD69" s="65"/>
      <c r="BE69" s="65"/>
      <c r="BF69" s="65"/>
      <c r="BG69" s="65"/>
      <c r="BH69" s="148"/>
      <c r="BI69" s="67"/>
      <c r="BJ69" s="68"/>
      <c r="BK69" s="288" t="s">
        <v>235</v>
      </c>
      <c r="BL69" s="284">
        <f>BL67:BL67</f>
        <v>0</v>
      </c>
      <c r="BM69" s="284"/>
      <c r="BN69" s="284"/>
      <c r="BO69" s="287" t="s">
        <v>234</v>
      </c>
      <c r="BP69" s="284">
        <f>BP67:BP67</f>
        <v>0</v>
      </c>
      <c r="BQ69" s="284"/>
      <c r="BR69" s="284"/>
      <c r="BS69" s="287" t="s">
        <v>234</v>
      </c>
      <c r="BT69" s="284">
        <f>BT67:BT67</f>
        <v>0</v>
      </c>
      <c r="BU69" s="284"/>
      <c r="BV69" s="284"/>
      <c r="BW69" s="875"/>
      <c r="BX69" s="876"/>
      <c r="BY69" s="879"/>
      <c r="BZ69" s="880"/>
      <c r="CA69" s="881"/>
      <c r="CB69" s="47"/>
      <c r="CC69" s="47"/>
      <c r="CD69" s="47"/>
      <c r="CE69" s="47"/>
    </row>
    <row r="70" spans="2:83" s="49" customFormat="1" ht="21" customHeight="1">
      <c r="B70" s="848"/>
      <c r="C70" s="849"/>
      <c r="D70" s="354"/>
      <c r="E70" s="355"/>
      <c r="F70" s="356"/>
      <c r="G70" s="357"/>
      <c r="H70" s="357"/>
      <c r="I70" s="340"/>
      <c r="J70" s="361"/>
      <c r="K70" s="358"/>
      <c r="L70" s="359"/>
      <c r="M70" s="359"/>
      <c r="N70" s="360"/>
      <c r="O70" s="322">
        <f>VLOOKUP($G69,女子,8,FALSE)</f>
        <v>0</v>
      </c>
      <c r="P70" s="323"/>
      <c r="Q70" s="323"/>
      <c r="R70" s="323"/>
      <c r="S70" s="324"/>
      <c r="T70" s="323">
        <f>VLOOKUP($G69,女子,9,FALSE)</f>
        <v>0</v>
      </c>
      <c r="U70" s="323"/>
      <c r="V70" s="323"/>
      <c r="W70" s="323"/>
      <c r="X70" s="325"/>
      <c r="Y70" s="346"/>
      <c r="Z70" s="347"/>
      <c r="AA70" s="348"/>
      <c r="AB70" s="335"/>
      <c r="AC70" s="349"/>
      <c r="AD70" s="352"/>
      <c r="AE70" s="336"/>
      <c r="AF70" s="353"/>
      <c r="AG70" s="336"/>
      <c r="AH70" s="336"/>
      <c r="AI70" s="353"/>
      <c r="AJ70" s="336"/>
      <c r="AK70" s="336"/>
      <c r="AL70" s="338"/>
      <c r="AM70" s="339"/>
      <c r="AN70" s="340"/>
      <c r="AO70" s="404"/>
      <c r="AP70" s="405"/>
      <c r="AQ70" s="326">
        <f>AQ68</f>
        <v>0</v>
      </c>
      <c r="AR70" s="327"/>
      <c r="AS70" s="327"/>
      <c r="AT70" s="327"/>
      <c r="AU70" s="327"/>
      <c r="AV70" s="327"/>
      <c r="AW70" s="327"/>
      <c r="AX70" s="327"/>
      <c r="AY70" s="327"/>
      <c r="AZ70" s="327"/>
      <c r="BA70" s="327"/>
      <c r="BB70" s="327"/>
      <c r="BC70" s="327"/>
      <c r="BD70" s="327"/>
      <c r="BE70" s="327"/>
      <c r="BF70" s="327"/>
      <c r="BG70" s="327"/>
      <c r="BH70" s="327"/>
      <c r="BI70" s="327"/>
      <c r="BJ70" s="328"/>
      <c r="BK70" s="335"/>
      <c r="BL70" s="331"/>
      <c r="BM70" s="331"/>
      <c r="BN70" s="331"/>
      <c r="BO70" s="329"/>
      <c r="BP70" s="331"/>
      <c r="BQ70" s="331"/>
      <c r="BR70" s="331"/>
      <c r="BS70" s="329"/>
      <c r="BT70" s="331"/>
      <c r="BU70" s="331"/>
      <c r="BV70" s="331"/>
      <c r="BW70" s="877"/>
      <c r="BX70" s="878"/>
      <c r="BY70" s="882"/>
      <c r="BZ70" s="883"/>
      <c r="CA70" s="884"/>
      <c r="CB70" s="1"/>
      <c r="CC70" s="1"/>
      <c r="CD70" s="1"/>
      <c r="CE70" s="1"/>
    </row>
    <row r="71" spans="2:83" s="48" customFormat="1" ht="9.75" customHeight="1">
      <c r="B71" s="842" t="e">
        <f>'女子入力欄'!E40</f>
        <v>#N/A</v>
      </c>
      <c r="C71" s="843"/>
      <c r="D71" s="242">
        <v>3</v>
      </c>
      <c r="E71" s="243"/>
      <c r="F71" s="294" t="s">
        <v>261</v>
      </c>
      <c r="G71" s="296">
        <v>23</v>
      </c>
      <c r="H71" s="296"/>
      <c r="I71" s="250"/>
      <c r="J71" s="304">
        <f>VLOOKUP(G71,女子,2,FALSE)</f>
        <v>0</v>
      </c>
      <c r="K71" s="298" t="str">
        <f>VLOOKUP($G71,女子,3,FALSE)</f>
        <v>選手</v>
      </c>
      <c r="L71" s="299"/>
      <c r="M71" s="299"/>
      <c r="N71" s="300"/>
      <c r="O71" s="306">
        <f>VLOOKUP($G71,女子,15,FALSE)</f>
      </c>
      <c r="P71" s="307"/>
      <c r="Q71" s="307"/>
      <c r="R71" s="307"/>
      <c r="S71" s="308"/>
      <c r="T71" s="307">
        <f>VLOOKUP($G71,女子,16,FALSE)</f>
      </c>
      <c r="U71" s="307"/>
      <c r="V71" s="307"/>
      <c r="W71" s="307"/>
      <c r="X71" s="307"/>
      <c r="Y71" s="309" t="str">
        <f>VLOOKUP($G71,女子,4,FALSE)</f>
        <v>女</v>
      </c>
      <c r="Z71" s="310"/>
      <c r="AA71" s="311"/>
      <c r="AB71" s="288" t="str">
        <f>VLOOKUP($G71,女子,5,FALSE)</f>
        <v>平成</v>
      </c>
      <c r="AC71" s="315"/>
      <c r="AD71" s="259">
        <f>VLOOKUP($G71,女子,11,FALSE)</f>
        <v>0</v>
      </c>
      <c r="AE71" s="257"/>
      <c r="AF71" s="256" t="s">
        <v>227</v>
      </c>
      <c r="AG71" s="256">
        <f>VLOOKUP($G71,女子,12,FALSE)</f>
        <v>0</v>
      </c>
      <c r="AH71" s="257"/>
      <c r="AI71" s="275" t="s">
        <v>228</v>
      </c>
      <c r="AJ71" s="256">
        <f>VLOOKUP($G71,女子,13,FALSE)</f>
        <v>0</v>
      </c>
      <c r="AK71" s="257"/>
      <c r="AL71" s="253" t="s">
        <v>178</v>
      </c>
      <c r="AM71" s="251">
        <f>VLOOKUP($G71,女子,10,FALSE)</f>
        <v>0</v>
      </c>
      <c r="AN71" s="250"/>
      <c r="AO71" s="450" t="s">
        <v>376</v>
      </c>
      <c r="AP71" s="451"/>
      <c r="AQ71" s="146" t="s">
        <v>233</v>
      </c>
      <c r="AR71" s="286">
        <f>AR69</f>
        <v>0</v>
      </c>
      <c r="AS71" s="286"/>
      <c r="AT71" s="286"/>
      <c r="AU71" s="145" t="s">
        <v>234</v>
      </c>
      <c r="AV71" s="287">
        <f>AV69</f>
        <v>0</v>
      </c>
      <c r="AW71" s="287"/>
      <c r="AX71" s="287"/>
      <c r="AY71" s="65"/>
      <c r="AZ71" s="65"/>
      <c r="BA71" s="65"/>
      <c r="BB71" s="65"/>
      <c r="BC71" s="65"/>
      <c r="BD71" s="65"/>
      <c r="BE71" s="65"/>
      <c r="BF71" s="65"/>
      <c r="BG71" s="65"/>
      <c r="BH71" s="148"/>
      <c r="BI71" s="67"/>
      <c r="BJ71" s="68"/>
      <c r="BK71" s="288" t="s">
        <v>235</v>
      </c>
      <c r="BL71" s="284">
        <f>BL69:BL69</f>
        <v>0</v>
      </c>
      <c r="BM71" s="284"/>
      <c r="BN71" s="284"/>
      <c r="BO71" s="287" t="s">
        <v>234</v>
      </c>
      <c r="BP71" s="284">
        <f>BP69:BP69</f>
        <v>0</v>
      </c>
      <c r="BQ71" s="284"/>
      <c r="BR71" s="284"/>
      <c r="BS71" s="287" t="s">
        <v>234</v>
      </c>
      <c r="BT71" s="284">
        <f>BT69:BT69</f>
        <v>0</v>
      </c>
      <c r="BU71" s="284"/>
      <c r="BV71" s="284"/>
      <c r="BW71" s="875"/>
      <c r="BX71" s="876"/>
      <c r="BY71" s="879"/>
      <c r="BZ71" s="880"/>
      <c r="CA71" s="881"/>
      <c r="CB71" s="47"/>
      <c r="CC71" s="47"/>
      <c r="CD71" s="47"/>
      <c r="CE71" s="47"/>
    </row>
    <row r="72" spans="2:83" s="49" customFormat="1" ht="21" customHeight="1">
      <c r="B72" s="848"/>
      <c r="C72" s="849"/>
      <c r="D72" s="354"/>
      <c r="E72" s="355"/>
      <c r="F72" s="356"/>
      <c r="G72" s="357"/>
      <c r="H72" s="357"/>
      <c r="I72" s="340"/>
      <c r="J72" s="361"/>
      <c r="K72" s="358"/>
      <c r="L72" s="359"/>
      <c r="M72" s="359"/>
      <c r="N72" s="360"/>
      <c r="O72" s="322">
        <f>VLOOKUP($G71,女子,8,FALSE)</f>
        <v>0</v>
      </c>
      <c r="P72" s="323"/>
      <c r="Q72" s="323"/>
      <c r="R72" s="323"/>
      <c r="S72" s="324"/>
      <c r="T72" s="323">
        <f>VLOOKUP($G71,女子,9,FALSE)</f>
        <v>0</v>
      </c>
      <c r="U72" s="323"/>
      <c r="V72" s="323"/>
      <c r="W72" s="323"/>
      <c r="X72" s="325"/>
      <c r="Y72" s="346"/>
      <c r="Z72" s="347"/>
      <c r="AA72" s="348"/>
      <c r="AB72" s="335"/>
      <c r="AC72" s="349"/>
      <c r="AD72" s="352"/>
      <c r="AE72" s="336"/>
      <c r="AF72" s="353"/>
      <c r="AG72" s="336"/>
      <c r="AH72" s="336"/>
      <c r="AI72" s="353"/>
      <c r="AJ72" s="336"/>
      <c r="AK72" s="336"/>
      <c r="AL72" s="338"/>
      <c r="AM72" s="339"/>
      <c r="AN72" s="340"/>
      <c r="AO72" s="404"/>
      <c r="AP72" s="405"/>
      <c r="AQ72" s="326">
        <f>AQ70</f>
        <v>0</v>
      </c>
      <c r="AR72" s="327"/>
      <c r="AS72" s="327"/>
      <c r="AT72" s="327"/>
      <c r="AU72" s="327"/>
      <c r="AV72" s="327"/>
      <c r="AW72" s="327"/>
      <c r="AX72" s="327"/>
      <c r="AY72" s="327"/>
      <c r="AZ72" s="327"/>
      <c r="BA72" s="327"/>
      <c r="BB72" s="327"/>
      <c r="BC72" s="327"/>
      <c r="BD72" s="327"/>
      <c r="BE72" s="327"/>
      <c r="BF72" s="327"/>
      <c r="BG72" s="327"/>
      <c r="BH72" s="327"/>
      <c r="BI72" s="327"/>
      <c r="BJ72" s="328"/>
      <c r="BK72" s="335"/>
      <c r="BL72" s="331"/>
      <c r="BM72" s="331"/>
      <c r="BN72" s="331"/>
      <c r="BO72" s="329"/>
      <c r="BP72" s="331"/>
      <c r="BQ72" s="331"/>
      <c r="BR72" s="331"/>
      <c r="BS72" s="329"/>
      <c r="BT72" s="331"/>
      <c r="BU72" s="331"/>
      <c r="BV72" s="331"/>
      <c r="BW72" s="877"/>
      <c r="BX72" s="878"/>
      <c r="BY72" s="882"/>
      <c r="BZ72" s="883"/>
      <c r="CA72" s="884"/>
      <c r="CB72" s="1"/>
      <c r="CC72" s="1"/>
      <c r="CD72" s="1"/>
      <c r="CE72" s="1"/>
    </row>
    <row r="73" spans="2:83" s="48" customFormat="1" ht="9.75" customHeight="1">
      <c r="B73" s="842" t="e">
        <f>'女子入力欄'!E41</f>
        <v>#N/A</v>
      </c>
      <c r="C73" s="843"/>
      <c r="D73" s="242">
        <v>3</v>
      </c>
      <c r="E73" s="243"/>
      <c r="F73" s="294" t="s">
        <v>262</v>
      </c>
      <c r="G73" s="296">
        <v>24</v>
      </c>
      <c r="H73" s="296"/>
      <c r="I73" s="250"/>
      <c r="J73" s="304">
        <f>VLOOKUP(G73,女子,2,FALSE)</f>
        <v>0</v>
      </c>
      <c r="K73" s="298" t="str">
        <f>VLOOKUP($G73,女子,3,FALSE)</f>
        <v>選手</v>
      </c>
      <c r="L73" s="299"/>
      <c r="M73" s="299"/>
      <c r="N73" s="300"/>
      <c r="O73" s="343">
        <f>VLOOKUP($G73,女子,15,FALSE)</f>
      </c>
      <c r="P73" s="344"/>
      <c r="Q73" s="344"/>
      <c r="R73" s="344"/>
      <c r="S73" s="345"/>
      <c r="T73" s="344">
        <f>VLOOKUP($G73,女子,16,FALSE)</f>
      </c>
      <c r="U73" s="344"/>
      <c r="V73" s="344"/>
      <c r="W73" s="344"/>
      <c r="X73" s="344"/>
      <c r="Y73" s="309" t="str">
        <f>VLOOKUP($G73,女子,4,FALSE)</f>
        <v>女</v>
      </c>
      <c r="Z73" s="310"/>
      <c r="AA73" s="311"/>
      <c r="AB73" s="288" t="str">
        <f>VLOOKUP($G73,女子,5,FALSE)</f>
        <v>平成</v>
      </c>
      <c r="AC73" s="315"/>
      <c r="AD73" s="259">
        <f>VLOOKUP($G73,女子,11,FALSE)</f>
        <v>0</v>
      </c>
      <c r="AE73" s="257"/>
      <c r="AF73" s="256" t="s">
        <v>227</v>
      </c>
      <c r="AG73" s="256">
        <f>VLOOKUP($G73,女子,12,FALSE)</f>
        <v>0</v>
      </c>
      <c r="AH73" s="257"/>
      <c r="AI73" s="275" t="s">
        <v>228</v>
      </c>
      <c r="AJ73" s="256">
        <f>VLOOKUP($G73,女子,13,FALSE)</f>
        <v>0</v>
      </c>
      <c r="AK73" s="257"/>
      <c r="AL73" s="253" t="s">
        <v>178</v>
      </c>
      <c r="AM73" s="251">
        <f>VLOOKUP($G73,女子,10,FALSE)</f>
        <v>0</v>
      </c>
      <c r="AN73" s="250"/>
      <c r="AO73" s="450" t="s">
        <v>376</v>
      </c>
      <c r="AP73" s="451"/>
      <c r="AQ73" s="146" t="s">
        <v>233</v>
      </c>
      <c r="AR73" s="286">
        <f>AR71</f>
        <v>0</v>
      </c>
      <c r="AS73" s="286"/>
      <c r="AT73" s="286"/>
      <c r="AU73" s="145" t="s">
        <v>234</v>
      </c>
      <c r="AV73" s="287">
        <f>AV71</f>
        <v>0</v>
      </c>
      <c r="AW73" s="287"/>
      <c r="AX73" s="287"/>
      <c r="AY73" s="65"/>
      <c r="AZ73" s="65"/>
      <c r="BA73" s="65"/>
      <c r="BB73" s="65"/>
      <c r="BC73" s="65"/>
      <c r="BD73" s="65"/>
      <c r="BE73" s="65"/>
      <c r="BF73" s="65"/>
      <c r="BG73" s="65"/>
      <c r="BH73" s="148"/>
      <c r="BI73" s="67"/>
      <c r="BJ73" s="68"/>
      <c r="BK73" s="288" t="s">
        <v>235</v>
      </c>
      <c r="BL73" s="284">
        <f>BL71:BL71</f>
        <v>0</v>
      </c>
      <c r="BM73" s="284"/>
      <c r="BN73" s="284"/>
      <c r="BO73" s="287" t="s">
        <v>234</v>
      </c>
      <c r="BP73" s="284">
        <f>BP71:BP71</f>
        <v>0</v>
      </c>
      <c r="BQ73" s="284"/>
      <c r="BR73" s="284"/>
      <c r="BS73" s="287" t="s">
        <v>234</v>
      </c>
      <c r="BT73" s="284">
        <f>BT71:BT71</f>
        <v>0</v>
      </c>
      <c r="BU73" s="284"/>
      <c r="BV73" s="284"/>
      <c r="BW73" s="875"/>
      <c r="BX73" s="876"/>
      <c r="BY73" s="879"/>
      <c r="BZ73" s="880"/>
      <c r="CA73" s="881"/>
      <c r="CB73" s="47"/>
      <c r="CC73" s="47"/>
      <c r="CD73" s="47"/>
      <c r="CE73" s="47"/>
    </row>
    <row r="74" spans="2:83" s="49" customFormat="1" ht="21" customHeight="1">
      <c r="B74" s="848"/>
      <c r="C74" s="849"/>
      <c r="D74" s="354"/>
      <c r="E74" s="355"/>
      <c r="F74" s="356"/>
      <c r="G74" s="357"/>
      <c r="H74" s="357"/>
      <c r="I74" s="340"/>
      <c r="J74" s="361"/>
      <c r="K74" s="358"/>
      <c r="L74" s="359"/>
      <c r="M74" s="359"/>
      <c r="N74" s="360"/>
      <c r="O74" s="322">
        <f>VLOOKUP($G73,女子,8,FALSE)</f>
        <v>0</v>
      </c>
      <c r="P74" s="323"/>
      <c r="Q74" s="323"/>
      <c r="R74" s="323"/>
      <c r="S74" s="324"/>
      <c r="T74" s="323">
        <f>VLOOKUP($G73,女子,9,FALSE)</f>
        <v>0</v>
      </c>
      <c r="U74" s="323"/>
      <c r="V74" s="323"/>
      <c r="W74" s="323"/>
      <c r="X74" s="325"/>
      <c r="Y74" s="346"/>
      <c r="Z74" s="347"/>
      <c r="AA74" s="348"/>
      <c r="AB74" s="335"/>
      <c r="AC74" s="349"/>
      <c r="AD74" s="352"/>
      <c r="AE74" s="336"/>
      <c r="AF74" s="353"/>
      <c r="AG74" s="336"/>
      <c r="AH74" s="336"/>
      <c r="AI74" s="353"/>
      <c r="AJ74" s="336"/>
      <c r="AK74" s="336"/>
      <c r="AL74" s="338"/>
      <c r="AM74" s="339"/>
      <c r="AN74" s="340"/>
      <c r="AO74" s="404"/>
      <c r="AP74" s="405"/>
      <c r="AQ74" s="326">
        <f>AQ72</f>
        <v>0</v>
      </c>
      <c r="AR74" s="327"/>
      <c r="AS74" s="327"/>
      <c r="AT74" s="327"/>
      <c r="AU74" s="327"/>
      <c r="AV74" s="327"/>
      <c r="AW74" s="327"/>
      <c r="AX74" s="327"/>
      <c r="AY74" s="327"/>
      <c r="AZ74" s="327"/>
      <c r="BA74" s="327"/>
      <c r="BB74" s="327"/>
      <c r="BC74" s="327"/>
      <c r="BD74" s="327"/>
      <c r="BE74" s="327"/>
      <c r="BF74" s="327"/>
      <c r="BG74" s="327"/>
      <c r="BH74" s="327"/>
      <c r="BI74" s="327"/>
      <c r="BJ74" s="328"/>
      <c r="BK74" s="335"/>
      <c r="BL74" s="331"/>
      <c r="BM74" s="331"/>
      <c r="BN74" s="331"/>
      <c r="BO74" s="329"/>
      <c r="BP74" s="331"/>
      <c r="BQ74" s="331"/>
      <c r="BR74" s="331"/>
      <c r="BS74" s="329"/>
      <c r="BT74" s="331"/>
      <c r="BU74" s="331"/>
      <c r="BV74" s="331"/>
      <c r="BW74" s="877"/>
      <c r="BX74" s="878"/>
      <c r="BY74" s="882"/>
      <c r="BZ74" s="883"/>
      <c r="CA74" s="884"/>
      <c r="CB74" s="1"/>
      <c r="CC74" s="1"/>
      <c r="CD74" s="1"/>
      <c r="CE74" s="1"/>
    </row>
    <row r="75" spans="2:83" s="48" customFormat="1" ht="9.75" customHeight="1">
      <c r="B75" s="854" t="e">
        <f>'女子入力欄'!E42</f>
        <v>#N/A</v>
      </c>
      <c r="C75" s="855"/>
      <c r="D75" s="748">
        <v>3</v>
      </c>
      <c r="E75" s="749"/>
      <c r="F75" s="750" t="s">
        <v>263</v>
      </c>
      <c r="G75" s="296">
        <v>25</v>
      </c>
      <c r="H75" s="296"/>
      <c r="I75" s="250"/>
      <c r="J75" s="483">
        <f>VLOOKUP(G75,女子,2,FALSE)</f>
        <v>0</v>
      </c>
      <c r="K75" s="751" t="str">
        <f>VLOOKUP($G75,女子,3,FALSE)</f>
        <v>選手</v>
      </c>
      <c r="L75" s="752"/>
      <c r="M75" s="752"/>
      <c r="N75" s="753"/>
      <c r="O75" s="306">
        <f>VLOOKUP($G75,女子,15,FALSE)</f>
      </c>
      <c r="P75" s="307"/>
      <c r="Q75" s="307"/>
      <c r="R75" s="307"/>
      <c r="S75" s="308"/>
      <c r="T75" s="307">
        <f>VLOOKUP($G75,女子,16,FALSE)</f>
      </c>
      <c r="U75" s="307"/>
      <c r="V75" s="307"/>
      <c r="W75" s="307"/>
      <c r="X75" s="307"/>
      <c r="Y75" s="733" t="str">
        <f>VLOOKUP($G75,女子,4,FALSE)</f>
        <v>女</v>
      </c>
      <c r="Z75" s="734"/>
      <c r="AA75" s="735"/>
      <c r="AB75" s="334" t="str">
        <f>VLOOKUP($G75,女子,5,FALSE)</f>
        <v>平成</v>
      </c>
      <c r="AC75" s="872"/>
      <c r="AD75" s="350">
        <f>VLOOKUP($G75,女子,11,FALSE)</f>
        <v>0</v>
      </c>
      <c r="AE75" s="351"/>
      <c r="AF75" s="726" t="s">
        <v>227</v>
      </c>
      <c r="AG75" s="726">
        <f>VLOOKUP($G75,女子,12,FALSE)</f>
        <v>0</v>
      </c>
      <c r="AH75" s="351"/>
      <c r="AI75" s="719" t="s">
        <v>228</v>
      </c>
      <c r="AJ75" s="726">
        <f>VLOOKUP($G75,女子,13,FALSE)</f>
        <v>0</v>
      </c>
      <c r="AK75" s="351"/>
      <c r="AL75" s="337" t="s">
        <v>178</v>
      </c>
      <c r="AM75" s="461">
        <f>VLOOKUP($G75,女子,10,FALSE)</f>
        <v>0</v>
      </c>
      <c r="AN75" s="462"/>
      <c r="AO75" s="402" t="s">
        <v>376</v>
      </c>
      <c r="AP75" s="403"/>
      <c r="AQ75" s="141" t="s">
        <v>233</v>
      </c>
      <c r="AR75" s="332">
        <f>AR73</f>
        <v>0</v>
      </c>
      <c r="AS75" s="332"/>
      <c r="AT75" s="332"/>
      <c r="AU75" s="144" t="s">
        <v>234</v>
      </c>
      <c r="AV75" s="333">
        <f>AV73</f>
        <v>0</v>
      </c>
      <c r="AW75" s="333"/>
      <c r="AX75" s="333"/>
      <c r="AY75" s="60"/>
      <c r="AZ75" s="60"/>
      <c r="BA75" s="60"/>
      <c r="BB75" s="60"/>
      <c r="BC75" s="60"/>
      <c r="BD75" s="60"/>
      <c r="BE75" s="60"/>
      <c r="BF75" s="60"/>
      <c r="BG75" s="60"/>
      <c r="BH75" s="143"/>
      <c r="BI75" s="62"/>
      <c r="BJ75" s="75"/>
      <c r="BK75" s="334" t="s">
        <v>235</v>
      </c>
      <c r="BL75" s="330">
        <f>BL73:BL73</f>
        <v>0</v>
      </c>
      <c r="BM75" s="330"/>
      <c r="BN75" s="330"/>
      <c r="BO75" s="333" t="s">
        <v>234</v>
      </c>
      <c r="BP75" s="330">
        <f>BP73:BP73</f>
        <v>0</v>
      </c>
      <c r="BQ75" s="330"/>
      <c r="BR75" s="330"/>
      <c r="BS75" s="333" t="s">
        <v>234</v>
      </c>
      <c r="BT75" s="330">
        <f>BT73:BT73</f>
        <v>0</v>
      </c>
      <c r="BU75" s="330"/>
      <c r="BV75" s="330"/>
      <c r="BW75" s="862"/>
      <c r="BX75" s="863"/>
      <c r="BY75" s="866"/>
      <c r="BZ75" s="867"/>
      <c r="CA75" s="868"/>
      <c r="CB75" s="47"/>
      <c r="CC75" s="47"/>
      <c r="CD75" s="47"/>
      <c r="CE75" s="47"/>
    </row>
    <row r="76" spans="2:83" s="49" customFormat="1" ht="21" customHeight="1" thickBot="1">
      <c r="B76" s="844"/>
      <c r="C76" s="845"/>
      <c r="D76" s="241"/>
      <c r="E76" s="293"/>
      <c r="F76" s="295"/>
      <c r="G76" s="297"/>
      <c r="H76" s="297"/>
      <c r="I76" s="248"/>
      <c r="J76" s="305"/>
      <c r="K76" s="301"/>
      <c r="L76" s="302"/>
      <c r="M76" s="302"/>
      <c r="N76" s="303"/>
      <c r="O76" s="280">
        <f>VLOOKUP($G75,女子,8,FALSE)</f>
        <v>0</v>
      </c>
      <c r="P76" s="281"/>
      <c r="Q76" s="281"/>
      <c r="R76" s="281"/>
      <c r="S76" s="282"/>
      <c r="T76" s="281">
        <f>VLOOKUP($G75,女子,9,FALSE)</f>
        <v>0</v>
      </c>
      <c r="U76" s="281"/>
      <c r="V76" s="281"/>
      <c r="W76" s="281"/>
      <c r="X76" s="283"/>
      <c r="Y76" s="312"/>
      <c r="Z76" s="313"/>
      <c r="AA76" s="314"/>
      <c r="AB76" s="289"/>
      <c r="AC76" s="316"/>
      <c r="AD76" s="258"/>
      <c r="AE76" s="255"/>
      <c r="AF76" s="254"/>
      <c r="AG76" s="255"/>
      <c r="AH76" s="255"/>
      <c r="AI76" s="254"/>
      <c r="AJ76" s="255"/>
      <c r="AK76" s="255"/>
      <c r="AL76" s="252"/>
      <c r="AM76" s="249"/>
      <c r="AN76" s="248"/>
      <c r="AO76" s="873"/>
      <c r="AP76" s="874"/>
      <c r="AQ76" s="290">
        <f>AQ74</f>
        <v>0</v>
      </c>
      <c r="AR76" s="291"/>
      <c r="AS76" s="291"/>
      <c r="AT76" s="291"/>
      <c r="AU76" s="291"/>
      <c r="AV76" s="291"/>
      <c r="AW76" s="291"/>
      <c r="AX76" s="291"/>
      <c r="AY76" s="291"/>
      <c r="AZ76" s="291"/>
      <c r="BA76" s="291"/>
      <c r="BB76" s="291"/>
      <c r="BC76" s="291"/>
      <c r="BD76" s="291"/>
      <c r="BE76" s="291"/>
      <c r="BF76" s="291"/>
      <c r="BG76" s="291"/>
      <c r="BH76" s="291"/>
      <c r="BI76" s="291"/>
      <c r="BJ76" s="292"/>
      <c r="BK76" s="289"/>
      <c r="BL76" s="285"/>
      <c r="BM76" s="285"/>
      <c r="BN76" s="285"/>
      <c r="BO76" s="260"/>
      <c r="BP76" s="285"/>
      <c r="BQ76" s="285"/>
      <c r="BR76" s="285"/>
      <c r="BS76" s="260"/>
      <c r="BT76" s="285"/>
      <c r="BU76" s="285"/>
      <c r="BV76" s="285"/>
      <c r="BW76" s="864"/>
      <c r="BX76" s="865"/>
      <c r="BY76" s="869"/>
      <c r="BZ76" s="870"/>
      <c r="CA76" s="871"/>
      <c r="CB76" s="1"/>
      <c r="CC76" s="1"/>
      <c r="CD76" s="1"/>
      <c r="CE76" s="1"/>
    </row>
    <row r="77" spans="2:83" s="48" customFormat="1" ht="9.75" customHeight="1">
      <c r="B77" s="846" t="e">
        <f>'女子入力欄'!E43</f>
        <v>#N/A</v>
      </c>
      <c r="C77" s="847"/>
      <c r="D77" s="418">
        <v>3</v>
      </c>
      <c r="E77" s="419"/>
      <c r="F77" s="420" t="s">
        <v>264</v>
      </c>
      <c r="G77" s="296">
        <v>26</v>
      </c>
      <c r="H77" s="296"/>
      <c r="I77" s="250"/>
      <c r="J77" s="427">
        <f>VLOOKUP(G77,女子,2,FALSE)</f>
        <v>0</v>
      </c>
      <c r="K77" s="767" t="str">
        <f>VLOOKUP($G77,女子,3,FALSE)</f>
        <v>選手</v>
      </c>
      <c r="L77" s="768"/>
      <c r="M77" s="768"/>
      <c r="N77" s="769"/>
      <c r="O77" s="472">
        <f>VLOOKUP($G77,女子,15,FALSE)</f>
      </c>
      <c r="P77" s="473"/>
      <c r="Q77" s="473"/>
      <c r="R77" s="473"/>
      <c r="S77" s="474"/>
      <c r="T77" s="473">
        <f>VLOOKUP($G77,女子,16,FALSE)</f>
      </c>
      <c r="U77" s="473"/>
      <c r="V77" s="473"/>
      <c r="W77" s="473"/>
      <c r="X77" s="473"/>
      <c r="Y77" s="475" t="str">
        <f>VLOOKUP($G77,女子,4,FALSE)</f>
        <v>女</v>
      </c>
      <c r="Z77" s="476"/>
      <c r="AA77" s="477"/>
      <c r="AB77" s="478" t="str">
        <f>VLOOKUP($G77,女子,5,FALSE)</f>
        <v>平成</v>
      </c>
      <c r="AC77" s="479"/>
      <c r="AD77" s="480">
        <f>VLOOKUP($G77,女子,11,FALSE)</f>
        <v>0</v>
      </c>
      <c r="AE77" s="466"/>
      <c r="AF77" s="465" t="s">
        <v>227</v>
      </c>
      <c r="AG77" s="465">
        <f>VLOOKUP($G77,女子,12,FALSE)</f>
        <v>0</v>
      </c>
      <c r="AH77" s="466"/>
      <c r="AI77" s="407" t="s">
        <v>228</v>
      </c>
      <c r="AJ77" s="465">
        <f>VLOOKUP($G77,女子,13,FALSE)</f>
        <v>0</v>
      </c>
      <c r="AK77" s="466"/>
      <c r="AL77" s="467" t="s">
        <v>178</v>
      </c>
      <c r="AM77" s="468">
        <f>VLOOKUP($G77,女子,10,FALSE)</f>
        <v>0</v>
      </c>
      <c r="AN77" s="469"/>
      <c r="AO77" s="892" t="s">
        <v>376</v>
      </c>
      <c r="AP77" s="893"/>
      <c r="AQ77" s="150" t="s">
        <v>233</v>
      </c>
      <c r="AR77" s="891">
        <f>AR75</f>
        <v>0</v>
      </c>
      <c r="AS77" s="891"/>
      <c r="AT77" s="891"/>
      <c r="AU77" s="149" t="s">
        <v>234</v>
      </c>
      <c r="AV77" s="890">
        <f>AV75</f>
        <v>0</v>
      </c>
      <c r="AW77" s="890"/>
      <c r="AX77" s="890"/>
      <c r="AY77" s="71"/>
      <c r="AZ77" s="71"/>
      <c r="BA77" s="71"/>
      <c r="BB77" s="71"/>
      <c r="BC77" s="71"/>
      <c r="BD77" s="71"/>
      <c r="BE77" s="71"/>
      <c r="BF77" s="71"/>
      <c r="BG77" s="71"/>
      <c r="BH77" s="151"/>
      <c r="BI77" s="73"/>
      <c r="BJ77" s="74"/>
      <c r="BK77" s="478" t="s">
        <v>235</v>
      </c>
      <c r="BL77" s="497">
        <f>BL75:BL75</f>
        <v>0</v>
      </c>
      <c r="BM77" s="497"/>
      <c r="BN77" s="497"/>
      <c r="BO77" s="890" t="s">
        <v>234</v>
      </c>
      <c r="BP77" s="497">
        <f>BP75:BP75</f>
        <v>0</v>
      </c>
      <c r="BQ77" s="497"/>
      <c r="BR77" s="497"/>
      <c r="BS77" s="890" t="s">
        <v>234</v>
      </c>
      <c r="BT77" s="497">
        <f>BT75:BT75</f>
        <v>0</v>
      </c>
      <c r="BU77" s="497"/>
      <c r="BV77" s="497"/>
      <c r="BW77" s="885"/>
      <c r="BX77" s="886"/>
      <c r="BY77" s="887"/>
      <c r="BZ77" s="888"/>
      <c r="CA77" s="889"/>
      <c r="CB77" s="47"/>
      <c r="CC77" s="47"/>
      <c r="CD77" s="47"/>
      <c r="CE77" s="47"/>
    </row>
    <row r="78" spans="2:83" s="49" customFormat="1" ht="21" customHeight="1">
      <c r="B78" s="848"/>
      <c r="C78" s="849"/>
      <c r="D78" s="354"/>
      <c r="E78" s="355"/>
      <c r="F78" s="356"/>
      <c r="G78" s="357"/>
      <c r="H78" s="357"/>
      <c r="I78" s="340"/>
      <c r="J78" s="361"/>
      <c r="K78" s="358"/>
      <c r="L78" s="359"/>
      <c r="M78" s="359"/>
      <c r="N78" s="360"/>
      <c r="O78" s="322">
        <f>VLOOKUP($G77,女子,8,FALSE)</f>
        <v>0</v>
      </c>
      <c r="P78" s="323"/>
      <c r="Q78" s="323"/>
      <c r="R78" s="323"/>
      <c r="S78" s="324"/>
      <c r="T78" s="323">
        <f>VLOOKUP($G77,女子,9,FALSE)</f>
        <v>0</v>
      </c>
      <c r="U78" s="323"/>
      <c r="V78" s="323"/>
      <c r="W78" s="323"/>
      <c r="X78" s="325"/>
      <c r="Y78" s="346"/>
      <c r="Z78" s="347"/>
      <c r="AA78" s="348"/>
      <c r="AB78" s="335"/>
      <c r="AC78" s="349"/>
      <c r="AD78" s="352"/>
      <c r="AE78" s="336"/>
      <c r="AF78" s="353"/>
      <c r="AG78" s="336"/>
      <c r="AH78" s="336"/>
      <c r="AI78" s="353"/>
      <c r="AJ78" s="336"/>
      <c r="AK78" s="336"/>
      <c r="AL78" s="338"/>
      <c r="AM78" s="339"/>
      <c r="AN78" s="340"/>
      <c r="AO78" s="404"/>
      <c r="AP78" s="405"/>
      <c r="AQ78" s="326">
        <f>AQ76</f>
        <v>0</v>
      </c>
      <c r="AR78" s="327"/>
      <c r="AS78" s="327"/>
      <c r="AT78" s="327"/>
      <c r="AU78" s="327"/>
      <c r="AV78" s="327"/>
      <c r="AW78" s="327"/>
      <c r="AX78" s="327"/>
      <c r="AY78" s="327"/>
      <c r="AZ78" s="327"/>
      <c r="BA78" s="327"/>
      <c r="BB78" s="327"/>
      <c r="BC78" s="327"/>
      <c r="BD78" s="327"/>
      <c r="BE78" s="327"/>
      <c r="BF78" s="327"/>
      <c r="BG78" s="327"/>
      <c r="BH78" s="327"/>
      <c r="BI78" s="327"/>
      <c r="BJ78" s="328"/>
      <c r="BK78" s="335"/>
      <c r="BL78" s="331"/>
      <c r="BM78" s="331"/>
      <c r="BN78" s="331"/>
      <c r="BO78" s="329"/>
      <c r="BP78" s="331"/>
      <c r="BQ78" s="331"/>
      <c r="BR78" s="331"/>
      <c r="BS78" s="329"/>
      <c r="BT78" s="331"/>
      <c r="BU78" s="331"/>
      <c r="BV78" s="331"/>
      <c r="BW78" s="877"/>
      <c r="BX78" s="878"/>
      <c r="BY78" s="882"/>
      <c r="BZ78" s="883"/>
      <c r="CA78" s="884"/>
      <c r="CB78" s="1"/>
      <c r="CC78" s="1"/>
      <c r="CD78" s="1"/>
      <c r="CE78" s="1"/>
    </row>
    <row r="79" spans="2:83" s="48" customFormat="1" ht="9.75" customHeight="1">
      <c r="B79" s="842" t="e">
        <f>'女子入力欄'!E44</f>
        <v>#N/A</v>
      </c>
      <c r="C79" s="843"/>
      <c r="D79" s="242">
        <v>3</v>
      </c>
      <c r="E79" s="243"/>
      <c r="F79" s="294" t="s">
        <v>265</v>
      </c>
      <c r="G79" s="296">
        <v>27</v>
      </c>
      <c r="H79" s="296"/>
      <c r="I79" s="250"/>
      <c r="J79" s="304">
        <f>VLOOKUP(G79,女子,2,FALSE)</f>
        <v>0</v>
      </c>
      <c r="K79" s="298" t="str">
        <f>VLOOKUP($G79,女子,3,FALSE)</f>
        <v>選手</v>
      </c>
      <c r="L79" s="299"/>
      <c r="M79" s="299"/>
      <c r="N79" s="300"/>
      <c r="O79" s="306">
        <f>VLOOKUP($G79,女子,15,FALSE)</f>
      </c>
      <c r="P79" s="307"/>
      <c r="Q79" s="307"/>
      <c r="R79" s="307"/>
      <c r="S79" s="308"/>
      <c r="T79" s="307">
        <f>VLOOKUP($G79,女子,16,FALSE)</f>
      </c>
      <c r="U79" s="307"/>
      <c r="V79" s="307"/>
      <c r="W79" s="307"/>
      <c r="X79" s="307"/>
      <c r="Y79" s="309" t="str">
        <f>VLOOKUP($G79,女子,4,FALSE)</f>
        <v>女</v>
      </c>
      <c r="Z79" s="310"/>
      <c r="AA79" s="311"/>
      <c r="AB79" s="288" t="str">
        <f>VLOOKUP($G79,女子,5,FALSE)</f>
        <v>平成</v>
      </c>
      <c r="AC79" s="315"/>
      <c r="AD79" s="259">
        <f>VLOOKUP($G79,女子,11,FALSE)</f>
        <v>0</v>
      </c>
      <c r="AE79" s="257"/>
      <c r="AF79" s="256" t="s">
        <v>227</v>
      </c>
      <c r="AG79" s="256">
        <f>VLOOKUP($G79,女子,12,FALSE)</f>
        <v>0</v>
      </c>
      <c r="AH79" s="257"/>
      <c r="AI79" s="275" t="s">
        <v>228</v>
      </c>
      <c r="AJ79" s="256">
        <f>VLOOKUP($G79,女子,13,FALSE)</f>
        <v>0</v>
      </c>
      <c r="AK79" s="257"/>
      <c r="AL79" s="253" t="s">
        <v>178</v>
      </c>
      <c r="AM79" s="251">
        <f>VLOOKUP($G79,女子,10,FALSE)</f>
        <v>0</v>
      </c>
      <c r="AN79" s="250"/>
      <c r="AO79" s="450" t="s">
        <v>376</v>
      </c>
      <c r="AP79" s="451"/>
      <c r="AQ79" s="146" t="s">
        <v>233</v>
      </c>
      <c r="AR79" s="286">
        <f>AR77</f>
        <v>0</v>
      </c>
      <c r="AS79" s="286"/>
      <c r="AT79" s="286"/>
      <c r="AU79" s="145" t="s">
        <v>234</v>
      </c>
      <c r="AV79" s="287">
        <f>AV77</f>
        <v>0</v>
      </c>
      <c r="AW79" s="287"/>
      <c r="AX79" s="287"/>
      <c r="AY79" s="65"/>
      <c r="AZ79" s="65"/>
      <c r="BA79" s="65"/>
      <c r="BB79" s="65"/>
      <c r="BC79" s="65"/>
      <c r="BD79" s="65"/>
      <c r="BE79" s="65"/>
      <c r="BF79" s="65"/>
      <c r="BG79" s="65"/>
      <c r="BH79" s="148"/>
      <c r="BI79" s="67"/>
      <c r="BJ79" s="68"/>
      <c r="BK79" s="288" t="s">
        <v>235</v>
      </c>
      <c r="BL79" s="284">
        <f>BL77:BL77</f>
        <v>0</v>
      </c>
      <c r="BM79" s="284"/>
      <c r="BN79" s="284"/>
      <c r="BO79" s="287" t="s">
        <v>234</v>
      </c>
      <c r="BP79" s="284">
        <f>BP77:BP77</f>
        <v>0</v>
      </c>
      <c r="BQ79" s="284"/>
      <c r="BR79" s="284"/>
      <c r="BS79" s="287" t="s">
        <v>234</v>
      </c>
      <c r="BT79" s="284">
        <f>BT77:BT77</f>
        <v>0</v>
      </c>
      <c r="BU79" s="284"/>
      <c r="BV79" s="284"/>
      <c r="BW79" s="875"/>
      <c r="BX79" s="876"/>
      <c r="BY79" s="879"/>
      <c r="BZ79" s="880"/>
      <c r="CA79" s="881"/>
      <c r="CB79" s="47"/>
      <c r="CC79" s="47"/>
      <c r="CD79" s="47"/>
      <c r="CE79" s="47"/>
    </row>
    <row r="80" spans="2:83" s="49" customFormat="1" ht="21" customHeight="1">
      <c r="B80" s="848"/>
      <c r="C80" s="849"/>
      <c r="D80" s="354"/>
      <c r="E80" s="355"/>
      <c r="F80" s="356"/>
      <c r="G80" s="357"/>
      <c r="H80" s="357"/>
      <c r="I80" s="340"/>
      <c r="J80" s="361"/>
      <c r="K80" s="358"/>
      <c r="L80" s="359"/>
      <c r="M80" s="359"/>
      <c r="N80" s="360"/>
      <c r="O80" s="322">
        <f>VLOOKUP($G79,女子,8,FALSE)</f>
        <v>0</v>
      </c>
      <c r="P80" s="323"/>
      <c r="Q80" s="323"/>
      <c r="R80" s="323"/>
      <c r="S80" s="324"/>
      <c r="T80" s="323">
        <f>VLOOKUP($G79,女子,9,FALSE)</f>
        <v>0</v>
      </c>
      <c r="U80" s="323"/>
      <c r="V80" s="323"/>
      <c r="W80" s="323"/>
      <c r="X80" s="325"/>
      <c r="Y80" s="346"/>
      <c r="Z80" s="347"/>
      <c r="AA80" s="348"/>
      <c r="AB80" s="335"/>
      <c r="AC80" s="349"/>
      <c r="AD80" s="352"/>
      <c r="AE80" s="336"/>
      <c r="AF80" s="353"/>
      <c r="AG80" s="336"/>
      <c r="AH80" s="336"/>
      <c r="AI80" s="353"/>
      <c r="AJ80" s="336"/>
      <c r="AK80" s="336"/>
      <c r="AL80" s="338"/>
      <c r="AM80" s="339"/>
      <c r="AN80" s="340"/>
      <c r="AO80" s="404"/>
      <c r="AP80" s="405"/>
      <c r="AQ80" s="326">
        <f>AQ78</f>
        <v>0</v>
      </c>
      <c r="AR80" s="327"/>
      <c r="AS80" s="327"/>
      <c r="AT80" s="327"/>
      <c r="AU80" s="327"/>
      <c r="AV80" s="327"/>
      <c r="AW80" s="327"/>
      <c r="AX80" s="327"/>
      <c r="AY80" s="327"/>
      <c r="AZ80" s="327"/>
      <c r="BA80" s="327"/>
      <c r="BB80" s="327"/>
      <c r="BC80" s="327"/>
      <c r="BD80" s="327"/>
      <c r="BE80" s="327"/>
      <c r="BF80" s="327"/>
      <c r="BG80" s="327"/>
      <c r="BH80" s="327"/>
      <c r="BI80" s="327"/>
      <c r="BJ80" s="328"/>
      <c r="BK80" s="335"/>
      <c r="BL80" s="331"/>
      <c r="BM80" s="331"/>
      <c r="BN80" s="331"/>
      <c r="BO80" s="329"/>
      <c r="BP80" s="331"/>
      <c r="BQ80" s="331"/>
      <c r="BR80" s="331"/>
      <c r="BS80" s="329"/>
      <c r="BT80" s="331"/>
      <c r="BU80" s="331"/>
      <c r="BV80" s="331"/>
      <c r="BW80" s="877"/>
      <c r="BX80" s="878"/>
      <c r="BY80" s="882"/>
      <c r="BZ80" s="883"/>
      <c r="CA80" s="884"/>
      <c r="CB80" s="1"/>
      <c r="CC80" s="1"/>
      <c r="CD80" s="1"/>
      <c r="CE80" s="1"/>
    </row>
    <row r="81" spans="2:83" s="48" customFormat="1" ht="9.75" customHeight="1">
      <c r="B81" s="842" t="e">
        <f>'女子入力欄'!E45</f>
        <v>#N/A</v>
      </c>
      <c r="C81" s="843"/>
      <c r="D81" s="242">
        <v>3</v>
      </c>
      <c r="E81" s="243"/>
      <c r="F81" s="294" t="s">
        <v>266</v>
      </c>
      <c r="G81" s="296">
        <v>28</v>
      </c>
      <c r="H81" s="296"/>
      <c r="I81" s="250"/>
      <c r="J81" s="304">
        <f>VLOOKUP(G81,女子,2,FALSE)</f>
        <v>0</v>
      </c>
      <c r="K81" s="298" t="str">
        <f>VLOOKUP($G81,女子,3,FALSE)</f>
        <v>選手</v>
      </c>
      <c r="L81" s="299"/>
      <c r="M81" s="299"/>
      <c r="N81" s="300"/>
      <c r="O81" s="306">
        <f>VLOOKUP($G81,女子,15,FALSE)</f>
      </c>
      <c r="P81" s="307"/>
      <c r="Q81" s="307"/>
      <c r="R81" s="307"/>
      <c r="S81" s="308"/>
      <c r="T81" s="307">
        <f>VLOOKUP($G81,女子,16,FALSE)</f>
      </c>
      <c r="U81" s="307"/>
      <c r="V81" s="307"/>
      <c r="W81" s="307"/>
      <c r="X81" s="307"/>
      <c r="Y81" s="309" t="str">
        <f>VLOOKUP($G81,女子,4,FALSE)</f>
        <v>女</v>
      </c>
      <c r="Z81" s="310"/>
      <c r="AA81" s="311"/>
      <c r="AB81" s="288" t="str">
        <f>VLOOKUP($G81,女子,5,FALSE)</f>
        <v>平成</v>
      </c>
      <c r="AC81" s="315"/>
      <c r="AD81" s="259">
        <f>VLOOKUP($G81,女子,11,FALSE)</f>
        <v>0</v>
      </c>
      <c r="AE81" s="257"/>
      <c r="AF81" s="256" t="s">
        <v>227</v>
      </c>
      <c r="AG81" s="256">
        <f>VLOOKUP($G81,女子,12,FALSE)</f>
        <v>0</v>
      </c>
      <c r="AH81" s="257"/>
      <c r="AI81" s="275" t="s">
        <v>228</v>
      </c>
      <c r="AJ81" s="256">
        <f>VLOOKUP($G81,女子,13,FALSE)</f>
        <v>0</v>
      </c>
      <c r="AK81" s="257"/>
      <c r="AL81" s="253" t="s">
        <v>178</v>
      </c>
      <c r="AM81" s="251">
        <f>VLOOKUP($G81,女子,10,FALSE)</f>
        <v>0</v>
      </c>
      <c r="AN81" s="250"/>
      <c r="AO81" s="450" t="s">
        <v>376</v>
      </c>
      <c r="AP81" s="451"/>
      <c r="AQ81" s="146" t="s">
        <v>233</v>
      </c>
      <c r="AR81" s="286">
        <f>AR79</f>
        <v>0</v>
      </c>
      <c r="AS81" s="286"/>
      <c r="AT81" s="286"/>
      <c r="AU81" s="145" t="s">
        <v>234</v>
      </c>
      <c r="AV81" s="287">
        <f>AV79</f>
        <v>0</v>
      </c>
      <c r="AW81" s="287"/>
      <c r="AX81" s="287"/>
      <c r="AY81" s="65"/>
      <c r="AZ81" s="65"/>
      <c r="BA81" s="65"/>
      <c r="BB81" s="65"/>
      <c r="BC81" s="65"/>
      <c r="BD81" s="65"/>
      <c r="BE81" s="65"/>
      <c r="BF81" s="65"/>
      <c r="BG81" s="65"/>
      <c r="BH81" s="148"/>
      <c r="BI81" s="67"/>
      <c r="BJ81" s="68"/>
      <c r="BK81" s="288" t="s">
        <v>235</v>
      </c>
      <c r="BL81" s="284">
        <f>BL79:BL79</f>
        <v>0</v>
      </c>
      <c r="BM81" s="284"/>
      <c r="BN81" s="284"/>
      <c r="BO81" s="287" t="s">
        <v>234</v>
      </c>
      <c r="BP81" s="284">
        <f>BP79:BP79</f>
        <v>0</v>
      </c>
      <c r="BQ81" s="284"/>
      <c r="BR81" s="284"/>
      <c r="BS81" s="287" t="s">
        <v>234</v>
      </c>
      <c r="BT81" s="284">
        <f>BT79:BT79</f>
        <v>0</v>
      </c>
      <c r="BU81" s="284"/>
      <c r="BV81" s="284"/>
      <c r="BW81" s="875"/>
      <c r="BX81" s="876"/>
      <c r="BY81" s="879"/>
      <c r="BZ81" s="880"/>
      <c r="CA81" s="881"/>
      <c r="CB81" s="47"/>
      <c r="CC81" s="47"/>
      <c r="CD81" s="47"/>
      <c r="CE81" s="47"/>
    </row>
    <row r="82" spans="2:83" s="49" customFormat="1" ht="21" customHeight="1">
      <c r="B82" s="848"/>
      <c r="C82" s="849"/>
      <c r="D82" s="354"/>
      <c r="E82" s="355"/>
      <c r="F82" s="356"/>
      <c r="G82" s="357"/>
      <c r="H82" s="357"/>
      <c r="I82" s="340"/>
      <c r="J82" s="361"/>
      <c r="K82" s="358"/>
      <c r="L82" s="359"/>
      <c r="M82" s="359"/>
      <c r="N82" s="360"/>
      <c r="O82" s="322">
        <f>VLOOKUP($G81,女子,8,FALSE)</f>
        <v>0</v>
      </c>
      <c r="P82" s="323"/>
      <c r="Q82" s="323"/>
      <c r="R82" s="323"/>
      <c r="S82" s="324"/>
      <c r="T82" s="323">
        <f>VLOOKUP($G81,女子,9,FALSE)</f>
        <v>0</v>
      </c>
      <c r="U82" s="323"/>
      <c r="V82" s="323"/>
      <c r="W82" s="323"/>
      <c r="X82" s="325"/>
      <c r="Y82" s="346"/>
      <c r="Z82" s="347"/>
      <c r="AA82" s="348"/>
      <c r="AB82" s="335"/>
      <c r="AC82" s="349"/>
      <c r="AD82" s="352"/>
      <c r="AE82" s="336"/>
      <c r="AF82" s="353"/>
      <c r="AG82" s="336"/>
      <c r="AH82" s="336"/>
      <c r="AI82" s="353"/>
      <c r="AJ82" s="336"/>
      <c r="AK82" s="336"/>
      <c r="AL82" s="338"/>
      <c r="AM82" s="339"/>
      <c r="AN82" s="340"/>
      <c r="AO82" s="404"/>
      <c r="AP82" s="405"/>
      <c r="AQ82" s="326">
        <f>AQ80</f>
        <v>0</v>
      </c>
      <c r="AR82" s="327"/>
      <c r="AS82" s="327"/>
      <c r="AT82" s="327"/>
      <c r="AU82" s="327"/>
      <c r="AV82" s="327"/>
      <c r="AW82" s="327"/>
      <c r="AX82" s="327"/>
      <c r="AY82" s="327"/>
      <c r="AZ82" s="327"/>
      <c r="BA82" s="327"/>
      <c r="BB82" s="327"/>
      <c r="BC82" s="327"/>
      <c r="BD82" s="327"/>
      <c r="BE82" s="327"/>
      <c r="BF82" s="327"/>
      <c r="BG82" s="327"/>
      <c r="BH82" s="327"/>
      <c r="BI82" s="327"/>
      <c r="BJ82" s="328"/>
      <c r="BK82" s="335"/>
      <c r="BL82" s="331"/>
      <c r="BM82" s="331"/>
      <c r="BN82" s="331"/>
      <c r="BO82" s="329"/>
      <c r="BP82" s="331"/>
      <c r="BQ82" s="331"/>
      <c r="BR82" s="331"/>
      <c r="BS82" s="329"/>
      <c r="BT82" s="331"/>
      <c r="BU82" s="331"/>
      <c r="BV82" s="331"/>
      <c r="BW82" s="877"/>
      <c r="BX82" s="878"/>
      <c r="BY82" s="882"/>
      <c r="BZ82" s="883"/>
      <c r="CA82" s="884"/>
      <c r="CB82" s="1"/>
      <c r="CC82" s="1"/>
      <c r="CD82" s="1"/>
      <c r="CE82" s="1"/>
    </row>
    <row r="83" spans="2:83" s="48" customFormat="1" ht="9.75" customHeight="1">
      <c r="B83" s="842" t="e">
        <f>'女子入力欄'!E46</f>
        <v>#N/A</v>
      </c>
      <c r="C83" s="843"/>
      <c r="D83" s="242">
        <v>3</v>
      </c>
      <c r="E83" s="243"/>
      <c r="F83" s="294" t="s">
        <v>267</v>
      </c>
      <c r="G83" s="296">
        <v>29</v>
      </c>
      <c r="H83" s="296"/>
      <c r="I83" s="250"/>
      <c r="J83" s="304">
        <f>VLOOKUP(G83,女子,2,FALSE)</f>
        <v>0</v>
      </c>
      <c r="K83" s="298" t="str">
        <f>VLOOKUP($G83,女子,3,FALSE)</f>
        <v>選手</v>
      </c>
      <c r="L83" s="299"/>
      <c r="M83" s="299"/>
      <c r="N83" s="300"/>
      <c r="O83" s="343">
        <f>VLOOKUP($G83,女子,15,FALSE)</f>
      </c>
      <c r="P83" s="344"/>
      <c r="Q83" s="344"/>
      <c r="R83" s="344"/>
      <c r="S83" s="345"/>
      <c r="T83" s="344">
        <f>VLOOKUP($G83,女子,16,FALSE)</f>
      </c>
      <c r="U83" s="344"/>
      <c r="V83" s="344"/>
      <c r="W83" s="344"/>
      <c r="X83" s="344"/>
      <c r="Y83" s="309" t="str">
        <f>VLOOKUP($G83,女子,4,FALSE)</f>
        <v>女</v>
      </c>
      <c r="Z83" s="310"/>
      <c r="AA83" s="311"/>
      <c r="AB83" s="288" t="str">
        <f>VLOOKUP($G83,女子,5,FALSE)</f>
        <v>平成</v>
      </c>
      <c r="AC83" s="315"/>
      <c r="AD83" s="259">
        <f>VLOOKUP($G83,女子,11,FALSE)</f>
        <v>0</v>
      </c>
      <c r="AE83" s="257"/>
      <c r="AF83" s="256" t="s">
        <v>227</v>
      </c>
      <c r="AG83" s="256">
        <f>VLOOKUP($G83,女子,12,FALSE)</f>
        <v>0</v>
      </c>
      <c r="AH83" s="257"/>
      <c r="AI83" s="275" t="s">
        <v>228</v>
      </c>
      <c r="AJ83" s="256">
        <f>VLOOKUP($G83,女子,13,FALSE)</f>
        <v>0</v>
      </c>
      <c r="AK83" s="257"/>
      <c r="AL83" s="253" t="s">
        <v>178</v>
      </c>
      <c r="AM83" s="251">
        <f>VLOOKUP($G83,女子,10,FALSE)</f>
        <v>0</v>
      </c>
      <c r="AN83" s="250"/>
      <c r="AO83" s="450" t="s">
        <v>376</v>
      </c>
      <c r="AP83" s="451"/>
      <c r="AQ83" s="146" t="s">
        <v>233</v>
      </c>
      <c r="AR83" s="286">
        <f>AR81</f>
        <v>0</v>
      </c>
      <c r="AS83" s="286"/>
      <c r="AT83" s="286"/>
      <c r="AU83" s="145" t="s">
        <v>234</v>
      </c>
      <c r="AV83" s="287">
        <f>AV81</f>
        <v>0</v>
      </c>
      <c r="AW83" s="287"/>
      <c r="AX83" s="287"/>
      <c r="AY83" s="65"/>
      <c r="AZ83" s="65"/>
      <c r="BA83" s="65"/>
      <c r="BB83" s="65"/>
      <c r="BC83" s="65"/>
      <c r="BD83" s="65"/>
      <c r="BE83" s="65"/>
      <c r="BF83" s="65"/>
      <c r="BG83" s="65"/>
      <c r="BH83" s="148"/>
      <c r="BI83" s="67"/>
      <c r="BJ83" s="68"/>
      <c r="BK83" s="288" t="s">
        <v>235</v>
      </c>
      <c r="BL83" s="284">
        <f>BL81:BL81</f>
        <v>0</v>
      </c>
      <c r="BM83" s="284"/>
      <c r="BN83" s="284"/>
      <c r="BO83" s="287" t="s">
        <v>234</v>
      </c>
      <c r="BP83" s="284">
        <f>BP81:BP81</f>
        <v>0</v>
      </c>
      <c r="BQ83" s="284"/>
      <c r="BR83" s="284"/>
      <c r="BS83" s="287" t="s">
        <v>234</v>
      </c>
      <c r="BT83" s="284">
        <f>BT81:BT81</f>
        <v>0</v>
      </c>
      <c r="BU83" s="284"/>
      <c r="BV83" s="284"/>
      <c r="BW83" s="875"/>
      <c r="BX83" s="876"/>
      <c r="BY83" s="879"/>
      <c r="BZ83" s="880"/>
      <c r="CA83" s="881"/>
      <c r="CB83" s="47"/>
      <c r="CC83" s="47"/>
      <c r="CD83" s="47"/>
      <c r="CE83" s="47"/>
    </row>
    <row r="84" spans="2:83" s="49" customFormat="1" ht="21" customHeight="1">
      <c r="B84" s="848"/>
      <c r="C84" s="849"/>
      <c r="D84" s="354"/>
      <c r="E84" s="355"/>
      <c r="F84" s="356"/>
      <c r="G84" s="357"/>
      <c r="H84" s="357"/>
      <c r="I84" s="340"/>
      <c r="J84" s="361"/>
      <c r="K84" s="358"/>
      <c r="L84" s="359"/>
      <c r="M84" s="359"/>
      <c r="N84" s="360"/>
      <c r="O84" s="322">
        <f>VLOOKUP($G83,女子,8,FALSE)</f>
        <v>0</v>
      </c>
      <c r="P84" s="323"/>
      <c r="Q84" s="323"/>
      <c r="R84" s="323"/>
      <c r="S84" s="324"/>
      <c r="T84" s="323">
        <f>VLOOKUP($G83,女子,9,FALSE)</f>
        <v>0</v>
      </c>
      <c r="U84" s="323"/>
      <c r="V84" s="323"/>
      <c r="W84" s="323"/>
      <c r="X84" s="325"/>
      <c r="Y84" s="346"/>
      <c r="Z84" s="347"/>
      <c r="AA84" s="348"/>
      <c r="AB84" s="335"/>
      <c r="AC84" s="349"/>
      <c r="AD84" s="352"/>
      <c r="AE84" s="336"/>
      <c r="AF84" s="353"/>
      <c r="AG84" s="336"/>
      <c r="AH84" s="336"/>
      <c r="AI84" s="353"/>
      <c r="AJ84" s="336"/>
      <c r="AK84" s="336"/>
      <c r="AL84" s="338"/>
      <c r="AM84" s="339"/>
      <c r="AN84" s="340"/>
      <c r="AO84" s="404"/>
      <c r="AP84" s="405"/>
      <c r="AQ84" s="326">
        <f>AQ82</f>
        <v>0</v>
      </c>
      <c r="AR84" s="327"/>
      <c r="AS84" s="327"/>
      <c r="AT84" s="327"/>
      <c r="AU84" s="327"/>
      <c r="AV84" s="327"/>
      <c r="AW84" s="327"/>
      <c r="AX84" s="327"/>
      <c r="AY84" s="327"/>
      <c r="AZ84" s="327"/>
      <c r="BA84" s="327"/>
      <c r="BB84" s="327"/>
      <c r="BC84" s="327"/>
      <c r="BD84" s="327"/>
      <c r="BE84" s="327"/>
      <c r="BF84" s="327"/>
      <c r="BG84" s="327"/>
      <c r="BH84" s="327"/>
      <c r="BI84" s="327"/>
      <c r="BJ84" s="328"/>
      <c r="BK84" s="335"/>
      <c r="BL84" s="331"/>
      <c r="BM84" s="331"/>
      <c r="BN84" s="331"/>
      <c r="BO84" s="329"/>
      <c r="BP84" s="331"/>
      <c r="BQ84" s="331"/>
      <c r="BR84" s="331"/>
      <c r="BS84" s="329"/>
      <c r="BT84" s="331"/>
      <c r="BU84" s="331"/>
      <c r="BV84" s="331"/>
      <c r="BW84" s="877"/>
      <c r="BX84" s="878"/>
      <c r="BY84" s="882"/>
      <c r="BZ84" s="883"/>
      <c r="CA84" s="884"/>
      <c r="CB84" s="1"/>
      <c r="CC84" s="1"/>
      <c r="CD84" s="1"/>
      <c r="CE84" s="1"/>
    </row>
    <row r="85" spans="2:83" s="48" customFormat="1" ht="9.75" customHeight="1">
      <c r="B85" s="854" t="e">
        <f>'女子入力欄'!E47</f>
        <v>#N/A</v>
      </c>
      <c r="C85" s="855"/>
      <c r="D85" s="748">
        <v>3</v>
      </c>
      <c r="E85" s="749"/>
      <c r="F85" s="750" t="s">
        <v>268</v>
      </c>
      <c r="G85" s="296">
        <v>30</v>
      </c>
      <c r="H85" s="296"/>
      <c r="I85" s="250"/>
      <c r="J85" s="483">
        <f>VLOOKUP(G85,女子,2,FALSE)</f>
        <v>0</v>
      </c>
      <c r="K85" s="751" t="str">
        <f>VLOOKUP($G85,女子,3,FALSE)</f>
        <v>選手</v>
      </c>
      <c r="L85" s="752"/>
      <c r="M85" s="752"/>
      <c r="N85" s="753"/>
      <c r="O85" s="306">
        <f>VLOOKUP($G85,女子,15,FALSE)</f>
      </c>
      <c r="P85" s="307"/>
      <c r="Q85" s="307"/>
      <c r="R85" s="307"/>
      <c r="S85" s="308"/>
      <c r="T85" s="307">
        <f>VLOOKUP($G85,女子,16,FALSE)</f>
      </c>
      <c r="U85" s="307"/>
      <c r="V85" s="307"/>
      <c r="W85" s="307"/>
      <c r="X85" s="307"/>
      <c r="Y85" s="733" t="str">
        <f>VLOOKUP($G85,女子,4,FALSE)</f>
        <v>女</v>
      </c>
      <c r="Z85" s="734"/>
      <c r="AA85" s="735"/>
      <c r="AB85" s="334" t="str">
        <f>VLOOKUP($G85,女子,5,FALSE)</f>
        <v>平成</v>
      </c>
      <c r="AC85" s="872"/>
      <c r="AD85" s="350">
        <f>VLOOKUP($G85,女子,11,FALSE)</f>
        <v>0</v>
      </c>
      <c r="AE85" s="351"/>
      <c r="AF85" s="726" t="s">
        <v>227</v>
      </c>
      <c r="AG85" s="726">
        <f>VLOOKUP($G85,女子,12,FALSE)</f>
        <v>0</v>
      </c>
      <c r="AH85" s="351"/>
      <c r="AI85" s="719" t="s">
        <v>228</v>
      </c>
      <c r="AJ85" s="726">
        <f>VLOOKUP($G85,女子,13,FALSE)</f>
        <v>0</v>
      </c>
      <c r="AK85" s="351"/>
      <c r="AL85" s="337" t="s">
        <v>178</v>
      </c>
      <c r="AM85" s="461">
        <f>VLOOKUP($G85,女子,10,FALSE)</f>
        <v>0</v>
      </c>
      <c r="AN85" s="462"/>
      <c r="AO85" s="402" t="s">
        <v>376</v>
      </c>
      <c r="AP85" s="403"/>
      <c r="AQ85" s="141" t="s">
        <v>233</v>
      </c>
      <c r="AR85" s="332">
        <f>AR83</f>
        <v>0</v>
      </c>
      <c r="AS85" s="332"/>
      <c r="AT85" s="332"/>
      <c r="AU85" s="144" t="s">
        <v>234</v>
      </c>
      <c r="AV85" s="333">
        <f>AV83</f>
        <v>0</v>
      </c>
      <c r="AW85" s="333"/>
      <c r="AX85" s="333"/>
      <c r="AY85" s="60"/>
      <c r="AZ85" s="60"/>
      <c r="BA85" s="60"/>
      <c r="BB85" s="60"/>
      <c r="BC85" s="60"/>
      <c r="BD85" s="60"/>
      <c r="BE85" s="60"/>
      <c r="BF85" s="60"/>
      <c r="BG85" s="60"/>
      <c r="BH85" s="143"/>
      <c r="BI85" s="62"/>
      <c r="BJ85" s="75"/>
      <c r="BK85" s="334" t="s">
        <v>235</v>
      </c>
      <c r="BL85" s="330">
        <f>BL83:BL83</f>
        <v>0</v>
      </c>
      <c r="BM85" s="330"/>
      <c r="BN85" s="330"/>
      <c r="BO85" s="333" t="s">
        <v>234</v>
      </c>
      <c r="BP85" s="330">
        <f>BP83:BP83</f>
        <v>0</v>
      </c>
      <c r="BQ85" s="330"/>
      <c r="BR85" s="330"/>
      <c r="BS85" s="333" t="s">
        <v>234</v>
      </c>
      <c r="BT85" s="330">
        <f>BT83:BT83</f>
        <v>0</v>
      </c>
      <c r="BU85" s="330"/>
      <c r="BV85" s="330"/>
      <c r="BW85" s="862"/>
      <c r="BX85" s="863"/>
      <c r="BY85" s="866"/>
      <c r="BZ85" s="867"/>
      <c r="CA85" s="868"/>
      <c r="CB85" s="47"/>
      <c r="CC85" s="47"/>
      <c r="CD85" s="47"/>
      <c r="CE85" s="47"/>
    </row>
    <row r="86" spans="2:83" s="49" customFormat="1" ht="21" customHeight="1" thickBot="1">
      <c r="B86" s="844"/>
      <c r="C86" s="845"/>
      <c r="D86" s="241"/>
      <c r="E86" s="293"/>
      <c r="F86" s="295"/>
      <c r="G86" s="297"/>
      <c r="H86" s="297"/>
      <c r="I86" s="248"/>
      <c r="J86" s="305"/>
      <c r="K86" s="301"/>
      <c r="L86" s="302"/>
      <c r="M86" s="302"/>
      <c r="N86" s="303"/>
      <c r="O86" s="280">
        <f>VLOOKUP($G85,女子,8,FALSE)</f>
        <v>0</v>
      </c>
      <c r="P86" s="281"/>
      <c r="Q86" s="281"/>
      <c r="R86" s="281"/>
      <c r="S86" s="282"/>
      <c r="T86" s="281">
        <f>VLOOKUP($G85,女子,9,FALSE)</f>
        <v>0</v>
      </c>
      <c r="U86" s="281"/>
      <c r="V86" s="281"/>
      <c r="W86" s="281"/>
      <c r="X86" s="283"/>
      <c r="Y86" s="312"/>
      <c r="Z86" s="313"/>
      <c r="AA86" s="314"/>
      <c r="AB86" s="289"/>
      <c r="AC86" s="316"/>
      <c r="AD86" s="258"/>
      <c r="AE86" s="255"/>
      <c r="AF86" s="254"/>
      <c r="AG86" s="255"/>
      <c r="AH86" s="255"/>
      <c r="AI86" s="254"/>
      <c r="AJ86" s="255"/>
      <c r="AK86" s="255"/>
      <c r="AL86" s="252"/>
      <c r="AM86" s="249"/>
      <c r="AN86" s="248"/>
      <c r="AO86" s="873"/>
      <c r="AP86" s="874"/>
      <c r="AQ86" s="290">
        <f>AQ84</f>
        <v>0</v>
      </c>
      <c r="AR86" s="291"/>
      <c r="AS86" s="291"/>
      <c r="AT86" s="291"/>
      <c r="AU86" s="291"/>
      <c r="AV86" s="291"/>
      <c r="AW86" s="291"/>
      <c r="AX86" s="291"/>
      <c r="AY86" s="291"/>
      <c r="AZ86" s="291"/>
      <c r="BA86" s="291"/>
      <c r="BB86" s="291"/>
      <c r="BC86" s="291"/>
      <c r="BD86" s="291"/>
      <c r="BE86" s="291"/>
      <c r="BF86" s="291"/>
      <c r="BG86" s="291"/>
      <c r="BH86" s="291"/>
      <c r="BI86" s="291"/>
      <c r="BJ86" s="292"/>
      <c r="BK86" s="289"/>
      <c r="BL86" s="285"/>
      <c r="BM86" s="285"/>
      <c r="BN86" s="285"/>
      <c r="BO86" s="260"/>
      <c r="BP86" s="285"/>
      <c r="BQ86" s="285"/>
      <c r="BR86" s="285"/>
      <c r="BS86" s="260"/>
      <c r="BT86" s="285"/>
      <c r="BU86" s="285"/>
      <c r="BV86" s="285"/>
      <c r="BW86" s="864"/>
      <c r="BX86" s="865"/>
      <c r="BY86" s="869"/>
      <c r="BZ86" s="870"/>
      <c r="CA86" s="871"/>
      <c r="CB86" s="1"/>
      <c r="CC86" s="1"/>
      <c r="CD86" s="1"/>
      <c r="CE86" s="1"/>
    </row>
    <row r="87" spans="2:83" s="48" customFormat="1" ht="9.75" customHeight="1">
      <c r="B87" s="846" t="e">
        <f>'女子入力欄'!E48</f>
        <v>#N/A</v>
      </c>
      <c r="C87" s="847"/>
      <c r="D87" s="418">
        <v>3</v>
      </c>
      <c r="E87" s="419"/>
      <c r="F87" s="420" t="s">
        <v>269</v>
      </c>
      <c r="G87" s="296">
        <v>31</v>
      </c>
      <c r="H87" s="296"/>
      <c r="I87" s="250"/>
      <c r="J87" s="427">
        <f>VLOOKUP(G87,女子,2,FALSE)</f>
        <v>0</v>
      </c>
      <c r="K87" s="767" t="str">
        <f>VLOOKUP($G87,女子,3,FALSE)</f>
        <v>選手</v>
      </c>
      <c r="L87" s="768"/>
      <c r="M87" s="768"/>
      <c r="N87" s="769"/>
      <c r="O87" s="472">
        <f>VLOOKUP($G87,女子,15,FALSE)</f>
      </c>
      <c r="P87" s="473"/>
      <c r="Q87" s="473"/>
      <c r="R87" s="473"/>
      <c r="S87" s="474"/>
      <c r="T87" s="473">
        <f>VLOOKUP($G87,女子,16,FALSE)</f>
      </c>
      <c r="U87" s="473"/>
      <c r="V87" s="473"/>
      <c r="W87" s="473"/>
      <c r="X87" s="473"/>
      <c r="Y87" s="475" t="str">
        <f>VLOOKUP($G87,女子,4,FALSE)</f>
        <v>女</v>
      </c>
      <c r="Z87" s="476"/>
      <c r="AA87" s="477"/>
      <c r="AB87" s="478" t="str">
        <f>VLOOKUP($G87,女子,5,FALSE)</f>
        <v>平成</v>
      </c>
      <c r="AC87" s="479"/>
      <c r="AD87" s="480">
        <f>VLOOKUP($G87,女子,11,FALSE)</f>
        <v>0</v>
      </c>
      <c r="AE87" s="466"/>
      <c r="AF87" s="465" t="s">
        <v>227</v>
      </c>
      <c r="AG87" s="465">
        <f>VLOOKUP($G87,女子,12,FALSE)</f>
        <v>0</v>
      </c>
      <c r="AH87" s="466"/>
      <c r="AI87" s="407" t="s">
        <v>228</v>
      </c>
      <c r="AJ87" s="465">
        <f>VLOOKUP($G87,女子,13,FALSE)</f>
        <v>0</v>
      </c>
      <c r="AK87" s="466"/>
      <c r="AL87" s="467" t="s">
        <v>178</v>
      </c>
      <c r="AM87" s="468">
        <f>VLOOKUP($G87,女子,10,FALSE)</f>
        <v>0</v>
      </c>
      <c r="AN87" s="469"/>
      <c r="AO87" s="892" t="s">
        <v>376</v>
      </c>
      <c r="AP87" s="893"/>
      <c r="AQ87" s="150" t="s">
        <v>233</v>
      </c>
      <c r="AR87" s="891">
        <f>AR85</f>
        <v>0</v>
      </c>
      <c r="AS87" s="891"/>
      <c r="AT87" s="891"/>
      <c r="AU87" s="149" t="s">
        <v>234</v>
      </c>
      <c r="AV87" s="890">
        <f>AV85</f>
        <v>0</v>
      </c>
      <c r="AW87" s="890"/>
      <c r="AX87" s="890"/>
      <c r="AY87" s="71"/>
      <c r="AZ87" s="71"/>
      <c r="BA87" s="71"/>
      <c r="BB87" s="71"/>
      <c r="BC87" s="71"/>
      <c r="BD87" s="71"/>
      <c r="BE87" s="71"/>
      <c r="BF87" s="71"/>
      <c r="BG87" s="71"/>
      <c r="BH87" s="151"/>
      <c r="BI87" s="73"/>
      <c r="BJ87" s="74"/>
      <c r="BK87" s="478" t="s">
        <v>235</v>
      </c>
      <c r="BL87" s="497">
        <f>BL85:BL85</f>
        <v>0</v>
      </c>
      <c r="BM87" s="497"/>
      <c r="BN87" s="497"/>
      <c r="BO87" s="890" t="s">
        <v>234</v>
      </c>
      <c r="BP87" s="497">
        <f>BP85:BP85</f>
        <v>0</v>
      </c>
      <c r="BQ87" s="497"/>
      <c r="BR87" s="497"/>
      <c r="BS87" s="890" t="s">
        <v>234</v>
      </c>
      <c r="BT87" s="497">
        <f>BT85:BT85</f>
        <v>0</v>
      </c>
      <c r="BU87" s="497"/>
      <c r="BV87" s="497"/>
      <c r="BW87" s="885"/>
      <c r="BX87" s="886"/>
      <c r="BY87" s="887"/>
      <c r="BZ87" s="888"/>
      <c r="CA87" s="889"/>
      <c r="CB87" s="47"/>
      <c r="CC87" s="47"/>
      <c r="CD87" s="47"/>
      <c r="CE87" s="47"/>
    </row>
    <row r="88" spans="2:83" s="49" customFormat="1" ht="21" customHeight="1">
      <c r="B88" s="848"/>
      <c r="C88" s="849"/>
      <c r="D88" s="354"/>
      <c r="E88" s="355"/>
      <c r="F88" s="356"/>
      <c r="G88" s="357"/>
      <c r="H88" s="357"/>
      <c r="I88" s="340"/>
      <c r="J88" s="361"/>
      <c r="K88" s="358"/>
      <c r="L88" s="359"/>
      <c r="M88" s="359"/>
      <c r="N88" s="360"/>
      <c r="O88" s="322">
        <f>VLOOKUP($G87,女子,8,FALSE)</f>
        <v>0</v>
      </c>
      <c r="P88" s="323"/>
      <c r="Q88" s="323"/>
      <c r="R88" s="323"/>
      <c r="S88" s="324"/>
      <c r="T88" s="323">
        <f>VLOOKUP($G87,女子,9,FALSE)</f>
        <v>0</v>
      </c>
      <c r="U88" s="323"/>
      <c r="V88" s="323"/>
      <c r="W88" s="323"/>
      <c r="X88" s="325"/>
      <c r="Y88" s="346"/>
      <c r="Z88" s="347"/>
      <c r="AA88" s="348"/>
      <c r="AB88" s="335"/>
      <c r="AC88" s="349"/>
      <c r="AD88" s="352"/>
      <c r="AE88" s="336"/>
      <c r="AF88" s="353"/>
      <c r="AG88" s="336"/>
      <c r="AH88" s="336"/>
      <c r="AI88" s="353"/>
      <c r="AJ88" s="336"/>
      <c r="AK88" s="336"/>
      <c r="AL88" s="338"/>
      <c r="AM88" s="339"/>
      <c r="AN88" s="340"/>
      <c r="AO88" s="404"/>
      <c r="AP88" s="405"/>
      <c r="AQ88" s="326">
        <f>AQ86</f>
        <v>0</v>
      </c>
      <c r="AR88" s="327"/>
      <c r="AS88" s="327"/>
      <c r="AT88" s="327"/>
      <c r="AU88" s="327"/>
      <c r="AV88" s="327"/>
      <c r="AW88" s="327"/>
      <c r="AX88" s="327"/>
      <c r="AY88" s="327"/>
      <c r="AZ88" s="327"/>
      <c r="BA88" s="327"/>
      <c r="BB88" s="327"/>
      <c r="BC88" s="327"/>
      <c r="BD88" s="327"/>
      <c r="BE88" s="327"/>
      <c r="BF88" s="327"/>
      <c r="BG88" s="327"/>
      <c r="BH88" s="327"/>
      <c r="BI88" s="327"/>
      <c r="BJ88" s="328"/>
      <c r="BK88" s="335"/>
      <c r="BL88" s="331"/>
      <c r="BM88" s="331"/>
      <c r="BN88" s="331"/>
      <c r="BO88" s="329"/>
      <c r="BP88" s="331"/>
      <c r="BQ88" s="331"/>
      <c r="BR88" s="331"/>
      <c r="BS88" s="329"/>
      <c r="BT88" s="331"/>
      <c r="BU88" s="331"/>
      <c r="BV88" s="331"/>
      <c r="BW88" s="877"/>
      <c r="BX88" s="878"/>
      <c r="BY88" s="882"/>
      <c r="BZ88" s="883"/>
      <c r="CA88" s="884"/>
      <c r="CB88" s="1"/>
      <c r="CC88" s="1"/>
      <c r="CD88" s="1"/>
      <c r="CE88" s="1"/>
    </row>
    <row r="89" spans="2:83" s="48" customFormat="1" ht="9.75" customHeight="1">
      <c r="B89" s="842" t="e">
        <f>'女子入力欄'!E49</f>
        <v>#N/A</v>
      </c>
      <c r="C89" s="843"/>
      <c r="D89" s="242">
        <v>3</v>
      </c>
      <c r="E89" s="243"/>
      <c r="F89" s="294" t="s">
        <v>270</v>
      </c>
      <c r="G89" s="296">
        <v>32</v>
      </c>
      <c r="H89" s="296"/>
      <c r="I89" s="250"/>
      <c r="J89" s="304">
        <f>VLOOKUP(G89,女子,2,FALSE)</f>
        <v>0</v>
      </c>
      <c r="K89" s="298" t="str">
        <f>VLOOKUP($G89,女子,3,FALSE)</f>
        <v>選手</v>
      </c>
      <c r="L89" s="299"/>
      <c r="M89" s="299"/>
      <c r="N89" s="300"/>
      <c r="O89" s="306">
        <f>VLOOKUP($G89,女子,15,FALSE)</f>
      </c>
      <c r="P89" s="307"/>
      <c r="Q89" s="307"/>
      <c r="R89" s="307"/>
      <c r="S89" s="308"/>
      <c r="T89" s="307">
        <f>VLOOKUP($G89,女子,16,FALSE)</f>
      </c>
      <c r="U89" s="307"/>
      <c r="V89" s="307"/>
      <c r="W89" s="307"/>
      <c r="X89" s="307"/>
      <c r="Y89" s="309" t="str">
        <f>VLOOKUP($G89,女子,4,FALSE)</f>
        <v>女</v>
      </c>
      <c r="Z89" s="310"/>
      <c r="AA89" s="311"/>
      <c r="AB89" s="288" t="str">
        <f>VLOOKUP($G89,女子,5,FALSE)</f>
        <v>平成</v>
      </c>
      <c r="AC89" s="315"/>
      <c r="AD89" s="259">
        <f>VLOOKUP($G89,女子,11,FALSE)</f>
        <v>0</v>
      </c>
      <c r="AE89" s="257"/>
      <c r="AF89" s="256" t="s">
        <v>227</v>
      </c>
      <c r="AG89" s="256">
        <f>VLOOKUP($G89,女子,12,FALSE)</f>
        <v>0</v>
      </c>
      <c r="AH89" s="257"/>
      <c r="AI89" s="275" t="s">
        <v>228</v>
      </c>
      <c r="AJ89" s="256">
        <f>VLOOKUP($G89,女子,13,FALSE)</f>
        <v>0</v>
      </c>
      <c r="AK89" s="257"/>
      <c r="AL89" s="253" t="s">
        <v>178</v>
      </c>
      <c r="AM89" s="251">
        <f>VLOOKUP($G89,女子,10,FALSE)</f>
        <v>0</v>
      </c>
      <c r="AN89" s="250"/>
      <c r="AO89" s="450" t="s">
        <v>376</v>
      </c>
      <c r="AP89" s="451"/>
      <c r="AQ89" s="146" t="s">
        <v>233</v>
      </c>
      <c r="AR89" s="286">
        <f>AR87</f>
        <v>0</v>
      </c>
      <c r="AS89" s="286"/>
      <c r="AT89" s="286"/>
      <c r="AU89" s="145" t="s">
        <v>234</v>
      </c>
      <c r="AV89" s="287">
        <f>AV87</f>
        <v>0</v>
      </c>
      <c r="AW89" s="287"/>
      <c r="AX89" s="287"/>
      <c r="AY89" s="65"/>
      <c r="AZ89" s="65"/>
      <c r="BA89" s="65"/>
      <c r="BB89" s="65"/>
      <c r="BC89" s="65"/>
      <c r="BD89" s="65"/>
      <c r="BE89" s="65"/>
      <c r="BF89" s="65"/>
      <c r="BG89" s="65"/>
      <c r="BH89" s="148"/>
      <c r="BI89" s="67"/>
      <c r="BJ89" s="68"/>
      <c r="BK89" s="288" t="s">
        <v>235</v>
      </c>
      <c r="BL89" s="284">
        <f>BL87:BL87</f>
        <v>0</v>
      </c>
      <c r="BM89" s="284"/>
      <c r="BN89" s="284"/>
      <c r="BO89" s="287" t="s">
        <v>234</v>
      </c>
      <c r="BP89" s="284">
        <f>BP87:BP87</f>
        <v>0</v>
      </c>
      <c r="BQ89" s="284"/>
      <c r="BR89" s="284"/>
      <c r="BS89" s="287" t="s">
        <v>234</v>
      </c>
      <c r="BT89" s="284">
        <f>BT87:BT87</f>
        <v>0</v>
      </c>
      <c r="BU89" s="284"/>
      <c r="BV89" s="284"/>
      <c r="BW89" s="875"/>
      <c r="BX89" s="876"/>
      <c r="BY89" s="879"/>
      <c r="BZ89" s="880"/>
      <c r="CA89" s="881"/>
      <c r="CB89" s="47"/>
      <c r="CC89" s="47"/>
      <c r="CD89" s="47"/>
      <c r="CE89" s="47"/>
    </row>
    <row r="90" spans="2:83" s="49" customFormat="1" ht="21" customHeight="1">
      <c r="B90" s="848"/>
      <c r="C90" s="849"/>
      <c r="D90" s="354"/>
      <c r="E90" s="355"/>
      <c r="F90" s="356"/>
      <c r="G90" s="357"/>
      <c r="H90" s="357"/>
      <c r="I90" s="340"/>
      <c r="J90" s="361"/>
      <c r="K90" s="358"/>
      <c r="L90" s="359"/>
      <c r="M90" s="359"/>
      <c r="N90" s="360"/>
      <c r="O90" s="322">
        <f>VLOOKUP($G89,女子,8,FALSE)</f>
        <v>0</v>
      </c>
      <c r="P90" s="323"/>
      <c r="Q90" s="323"/>
      <c r="R90" s="323"/>
      <c r="S90" s="324"/>
      <c r="T90" s="323">
        <f>VLOOKUP($G89,女子,9,FALSE)</f>
        <v>0</v>
      </c>
      <c r="U90" s="323"/>
      <c r="V90" s="323"/>
      <c r="W90" s="323"/>
      <c r="X90" s="325"/>
      <c r="Y90" s="346"/>
      <c r="Z90" s="347"/>
      <c r="AA90" s="348"/>
      <c r="AB90" s="335"/>
      <c r="AC90" s="349"/>
      <c r="AD90" s="352"/>
      <c r="AE90" s="336"/>
      <c r="AF90" s="353"/>
      <c r="AG90" s="336"/>
      <c r="AH90" s="336"/>
      <c r="AI90" s="353"/>
      <c r="AJ90" s="336"/>
      <c r="AK90" s="336"/>
      <c r="AL90" s="338"/>
      <c r="AM90" s="339"/>
      <c r="AN90" s="340"/>
      <c r="AO90" s="404"/>
      <c r="AP90" s="405"/>
      <c r="AQ90" s="326">
        <f>AQ88</f>
        <v>0</v>
      </c>
      <c r="AR90" s="327"/>
      <c r="AS90" s="327"/>
      <c r="AT90" s="327"/>
      <c r="AU90" s="327"/>
      <c r="AV90" s="327"/>
      <c r="AW90" s="327"/>
      <c r="AX90" s="327"/>
      <c r="AY90" s="327"/>
      <c r="AZ90" s="327"/>
      <c r="BA90" s="327"/>
      <c r="BB90" s="327"/>
      <c r="BC90" s="327"/>
      <c r="BD90" s="327"/>
      <c r="BE90" s="327"/>
      <c r="BF90" s="327"/>
      <c r="BG90" s="327"/>
      <c r="BH90" s="327"/>
      <c r="BI90" s="327"/>
      <c r="BJ90" s="328"/>
      <c r="BK90" s="335"/>
      <c r="BL90" s="331"/>
      <c r="BM90" s="331"/>
      <c r="BN90" s="331"/>
      <c r="BO90" s="329"/>
      <c r="BP90" s="331"/>
      <c r="BQ90" s="331"/>
      <c r="BR90" s="331"/>
      <c r="BS90" s="329"/>
      <c r="BT90" s="331"/>
      <c r="BU90" s="331"/>
      <c r="BV90" s="331"/>
      <c r="BW90" s="877"/>
      <c r="BX90" s="878"/>
      <c r="BY90" s="882"/>
      <c r="BZ90" s="883"/>
      <c r="CA90" s="884"/>
      <c r="CB90" s="1"/>
      <c r="CC90" s="1"/>
      <c r="CD90" s="1"/>
      <c r="CE90" s="1"/>
    </row>
    <row r="91" spans="2:83" s="48" customFormat="1" ht="9.75" customHeight="1">
      <c r="B91" s="842" t="e">
        <f>'女子入力欄'!E50</f>
        <v>#N/A</v>
      </c>
      <c r="C91" s="843"/>
      <c r="D91" s="242">
        <v>3</v>
      </c>
      <c r="E91" s="243"/>
      <c r="F91" s="294" t="s">
        <v>271</v>
      </c>
      <c r="G91" s="296">
        <v>33</v>
      </c>
      <c r="H91" s="296"/>
      <c r="I91" s="250"/>
      <c r="J91" s="304">
        <f>VLOOKUP(G91,女子,2,FALSE)</f>
        <v>0</v>
      </c>
      <c r="K91" s="298" t="str">
        <f>VLOOKUP($G91,女子,3,FALSE)</f>
        <v>選手</v>
      </c>
      <c r="L91" s="299"/>
      <c r="M91" s="299"/>
      <c r="N91" s="300"/>
      <c r="O91" s="306">
        <f>VLOOKUP($G91,女子,15,FALSE)</f>
      </c>
      <c r="P91" s="307"/>
      <c r="Q91" s="307"/>
      <c r="R91" s="307"/>
      <c r="S91" s="308"/>
      <c r="T91" s="307">
        <f>VLOOKUP($G91,女子,16,FALSE)</f>
      </c>
      <c r="U91" s="307"/>
      <c r="V91" s="307"/>
      <c r="W91" s="307"/>
      <c r="X91" s="307"/>
      <c r="Y91" s="309" t="str">
        <f>VLOOKUP($G91,女子,4,FALSE)</f>
        <v>女</v>
      </c>
      <c r="Z91" s="310"/>
      <c r="AA91" s="311"/>
      <c r="AB91" s="288" t="str">
        <f>VLOOKUP($G91,女子,5,FALSE)</f>
        <v>平成</v>
      </c>
      <c r="AC91" s="315"/>
      <c r="AD91" s="259">
        <f>VLOOKUP($G91,女子,11,FALSE)</f>
        <v>0</v>
      </c>
      <c r="AE91" s="257"/>
      <c r="AF91" s="256" t="s">
        <v>227</v>
      </c>
      <c r="AG91" s="256">
        <f>VLOOKUP($G91,女子,12,FALSE)</f>
        <v>0</v>
      </c>
      <c r="AH91" s="257"/>
      <c r="AI91" s="275" t="s">
        <v>228</v>
      </c>
      <c r="AJ91" s="256">
        <f>VLOOKUP($G91,女子,13,FALSE)</f>
        <v>0</v>
      </c>
      <c r="AK91" s="257"/>
      <c r="AL91" s="253" t="s">
        <v>178</v>
      </c>
      <c r="AM91" s="251">
        <f>VLOOKUP($G91,女子,10,FALSE)</f>
        <v>0</v>
      </c>
      <c r="AN91" s="250"/>
      <c r="AO91" s="450" t="s">
        <v>376</v>
      </c>
      <c r="AP91" s="451"/>
      <c r="AQ91" s="146" t="s">
        <v>233</v>
      </c>
      <c r="AR91" s="286">
        <f>AR89</f>
        <v>0</v>
      </c>
      <c r="AS91" s="286"/>
      <c r="AT91" s="286"/>
      <c r="AU91" s="145" t="s">
        <v>234</v>
      </c>
      <c r="AV91" s="287">
        <f>AV89</f>
        <v>0</v>
      </c>
      <c r="AW91" s="287"/>
      <c r="AX91" s="287"/>
      <c r="AY91" s="65"/>
      <c r="AZ91" s="65"/>
      <c r="BA91" s="65"/>
      <c r="BB91" s="65"/>
      <c r="BC91" s="65"/>
      <c r="BD91" s="65"/>
      <c r="BE91" s="65"/>
      <c r="BF91" s="65"/>
      <c r="BG91" s="65"/>
      <c r="BH91" s="148"/>
      <c r="BI91" s="67"/>
      <c r="BJ91" s="68"/>
      <c r="BK91" s="288" t="s">
        <v>235</v>
      </c>
      <c r="BL91" s="284">
        <f>BL89:BL89</f>
        <v>0</v>
      </c>
      <c r="BM91" s="284"/>
      <c r="BN91" s="284"/>
      <c r="BO91" s="287" t="s">
        <v>234</v>
      </c>
      <c r="BP91" s="284">
        <f>BP89:BP89</f>
        <v>0</v>
      </c>
      <c r="BQ91" s="284"/>
      <c r="BR91" s="284"/>
      <c r="BS91" s="287" t="s">
        <v>234</v>
      </c>
      <c r="BT91" s="284">
        <f>BT89:BT89</f>
        <v>0</v>
      </c>
      <c r="BU91" s="284"/>
      <c r="BV91" s="284"/>
      <c r="BW91" s="875"/>
      <c r="BX91" s="876"/>
      <c r="BY91" s="879"/>
      <c r="BZ91" s="880"/>
      <c r="CA91" s="881"/>
      <c r="CB91" s="47"/>
      <c r="CC91" s="47"/>
      <c r="CD91" s="47"/>
      <c r="CE91" s="47"/>
    </row>
    <row r="92" spans="2:83" s="49" customFormat="1" ht="21" customHeight="1">
      <c r="B92" s="848"/>
      <c r="C92" s="849"/>
      <c r="D92" s="354"/>
      <c r="E92" s="355"/>
      <c r="F92" s="356"/>
      <c r="G92" s="357"/>
      <c r="H92" s="357"/>
      <c r="I92" s="340"/>
      <c r="J92" s="361"/>
      <c r="K92" s="358"/>
      <c r="L92" s="359"/>
      <c r="M92" s="359"/>
      <c r="N92" s="360"/>
      <c r="O92" s="322">
        <f>VLOOKUP($G91,女子,8,FALSE)</f>
        <v>0</v>
      </c>
      <c r="P92" s="323"/>
      <c r="Q92" s="323"/>
      <c r="R92" s="323"/>
      <c r="S92" s="324"/>
      <c r="T92" s="323">
        <f>VLOOKUP($G91,女子,9,FALSE)</f>
        <v>0</v>
      </c>
      <c r="U92" s="323"/>
      <c r="V92" s="323"/>
      <c r="W92" s="323"/>
      <c r="X92" s="325"/>
      <c r="Y92" s="346"/>
      <c r="Z92" s="347"/>
      <c r="AA92" s="348"/>
      <c r="AB92" s="335"/>
      <c r="AC92" s="349"/>
      <c r="AD92" s="352"/>
      <c r="AE92" s="336"/>
      <c r="AF92" s="353"/>
      <c r="AG92" s="336"/>
      <c r="AH92" s="336"/>
      <c r="AI92" s="353"/>
      <c r="AJ92" s="336"/>
      <c r="AK92" s="336"/>
      <c r="AL92" s="338"/>
      <c r="AM92" s="339"/>
      <c r="AN92" s="340"/>
      <c r="AO92" s="404"/>
      <c r="AP92" s="405"/>
      <c r="AQ92" s="326">
        <f>AQ90</f>
        <v>0</v>
      </c>
      <c r="AR92" s="327"/>
      <c r="AS92" s="327"/>
      <c r="AT92" s="327"/>
      <c r="AU92" s="327"/>
      <c r="AV92" s="327"/>
      <c r="AW92" s="327"/>
      <c r="AX92" s="327"/>
      <c r="AY92" s="327"/>
      <c r="AZ92" s="327"/>
      <c r="BA92" s="327"/>
      <c r="BB92" s="327"/>
      <c r="BC92" s="327"/>
      <c r="BD92" s="327"/>
      <c r="BE92" s="327"/>
      <c r="BF92" s="327"/>
      <c r="BG92" s="327"/>
      <c r="BH92" s="327"/>
      <c r="BI92" s="327"/>
      <c r="BJ92" s="328"/>
      <c r="BK92" s="335"/>
      <c r="BL92" s="331"/>
      <c r="BM92" s="331"/>
      <c r="BN92" s="331"/>
      <c r="BO92" s="329"/>
      <c r="BP92" s="331"/>
      <c r="BQ92" s="331"/>
      <c r="BR92" s="331"/>
      <c r="BS92" s="329"/>
      <c r="BT92" s="331"/>
      <c r="BU92" s="331"/>
      <c r="BV92" s="331"/>
      <c r="BW92" s="877"/>
      <c r="BX92" s="878"/>
      <c r="BY92" s="882"/>
      <c r="BZ92" s="883"/>
      <c r="CA92" s="884"/>
      <c r="CB92" s="1"/>
      <c r="CC92" s="1"/>
      <c r="CD92" s="1"/>
      <c r="CE92" s="1"/>
    </row>
    <row r="93" spans="2:83" s="48" customFormat="1" ht="9.75" customHeight="1">
      <c r="B93" s="842" t="e">
        <f>'女子入力欄'!E51</f>
        <v>#N/A</v>
      </c>
      <c r="C93" s="843"/>
      <c r="D93" s="242">
        <v>3</v>
      </c>
      <c r="E93" s="243"/>
      <c r="F93" s="294" t="s">
        <v>272</v>
      </c>
      <c r="G93" s="296">
        <v>34</v>
      </c>
      <c r="H93" s="296"/>
      <c r="I93" s="250"/>
      <c r="J93" s="304">
        <f>VLOOKUP(G93,女子,2,FALSE)</f>
        <v>0</v>
      </c>
      <c r="K93" s="298" t="str">
        <f>VLOOKUP($G93,女子,3,FALSE)</f>
        <v>選手</v>
      </c>
      <c r="L93" s="299"/>
      <c r="M93" s="299"/>
      <c r="N93" s="300"/>
      <c r="O93" s="343">
        <f>VLOOKUP($G93,女子,15,FALSE)</f>
      </c>
      <c r="P93" s="344"/>
      <c r="Q93" s="344"/>
      <c r="R93" s="344"/>
      <c r="S93" s="345"/>
      <c r="T93" s="344">
        <f>VLOOKUP($G93,女子,16,FALSE)</f>
      </c>
      <c r="U93" s="344"/>
      <c r="V93" s="344"/>
      <c r="W93" s="344"/>
      <c r="X93" s="344"/>
      <c r="Y93" s="309" t="str">
        <f>VLOOKUP($G93,女子,4,FALSE)</f>
        <v>女</v>
      </c>
      <c r="Z93" s="310"/>
      <c r="AA93" s="311"/>
      <c r="AB93" s="288" t="str">
        <f>VLOOKUP($G93,女子,5,FALSE)</f>
        <v>平成</v>
      </c>
      <c r="AC93" s="315"/>
      <c r="AD93" s="259">
        <f>VLOOKUP($G93,女子,11,FALSE)</f>
        <v>0</v>
      </c>
      <c r="AE93" s="257"/>
      <c r="AF93" s="256" t="s">
        <v>227</v>
      </c>
      <c r="AG93" s="256">
        <f>VLOOKUP($G93,女子,12,FALSE)</f>
        <v>0</v>
      </c>
      <c r="AH93" s="257"/>
      <c r="AI93" s="275" t="s">
        <v>228</v>
      </c>
      <c r="AJ93" s="256">
        <f>VLOOKUP($G93,女子,13,FALSE)</f>
        <v>0</v>
      </c>
      <c r="AK93" s="257"/>
      <c r="AL93" s="253" t="s">
        <v>178</v>
      </c>
      <c r="AM93" s="251">
        <f>VLOOKUP($G93,女子,10,FALSE)</f>
        <v>0</v>
      </c>
      <c r="AN93" s="250"/>
      <c r="AO93" s="450" t="s">
        <v>376</v>
      </c>
      <c r="AP93" s="451"/>
      <c r="AQ93" s="146" t="s">
        <v>233</v>
      </c>
      <c r="AR93" s="286">
        <f>AR91</f>
        <v>0</v>
      </c>
      <c r="AS93" s="286"/>
      <c r="AT93" s="286"/>
      <c r="AU93" s="145" t="s">
        <v>234</v>
      </c>
      <c r="AV93" s="287">
        <f>AV91</f>
        <v>0</v>
      </c>
      <c r="AW93" s="287"/>
      <c r="AX93" s="287"/>
      <c r="AY93" s="65"/>
      <c r="AZ93" s="65"/>
      <c r="BA93" s="65"/>
      <c r="BB93" s="65"/>
      <c r="BC93" s="65"/>
      <c r="BD93" s="65"/>
      <c r="BE93" s="65"/>
      <c r="BF93" s="65"/>
      <c r="BG93" s="65"/>
      <c r="BH93" s="148"/>
      <c r="BI93" s="67"/>
      <c r="BJ93" s="68"/>
      <c r="BK93" s="288" t="s">
        <v>235</v>
      </c>
      <c r="BL93" s="284">
        <f>BL91:BL91</f>
        <v>0</v>
      </c>
      <c r="BM93" s="284"/>
      <c r="BN93" s="284"/>
      <c r="BO93" s="287" t="s">
        <v>234</v>
      </c>
      <c r="BP93" s="284">
        <f>BP91:BP91</f>
        <v>0</v>
      </c>
      <c r="BQ93" s="284"/>
      <c r="BR93" s="284"/>
      <c r="BS93" s="287" t="s">
        <v>234</v>
      </c>
      <c r="BT93" s="284">
        <f>BT91:BT91</f>
        <v>0</v>
      </c>
      <c r="BU93" s="284"/>
      <c r="BV93" s="284"/>
      <c r="BW93" s="875"/>
      <c r="BX93" s="876"/>
      <c r="BY93" s="879"/>
      <c r="BZ93" s="880"/>
      <c r="CA93" s="881"/>
      <c r="CB93" s="47"/>
      <c r="CC93" s="47"/>
      <c r="CD93" s="47"/>
      <c r="CE93" s="47"/>
    </row>
    <row r="94" spans="2:83" s="49" customFormat="1" ht="21" customHeight="1">
      <c r="B94" s="848"/>
      <c r="C94" s="849"/>
      <c r="D94" s="354"/>
      <c r="E94" s="355"/>
      <c r="F94" s="356"/>
      <c r="G94" s="357"/>
      <c r="H94" s="357"/>
      <c r="I94" s="340"/>
      <c r="J94" s="361"/>
      <c r="K94" s="358"/>
      <c r="L94" s="359"/>
      <c r="M94" s="359"/>
      <c r="N94" s="360"/>
      <c r="O94" s="322">
        <f>VLOOKUP($G93,女子,8,FALSE)</f>
        <v>0</v>
      </c>
      <c r="P94" s="323"/>
      <c r="Q94" s="323"/>
      <c r="R94" s="323"/>
      <c r="S94" s="324"/>
      <c r="T94" s="323">
        <f>VLOOKUP($G93,女子,9,FALSE)</f>
        <v>0</v>
      </c>
      <c r="U94" s="323"/>
      <c r="V94" s="323"/>
      <c r="W94" s="323"/>
      <c r="X94" s="325"/>
      <c r="Y94" s="346"/>
      <c r="Z94" s="347"/>
      <c r="AA94" s="348"/>
      <c r="AB94" s="335"/>
      <c r="AC94" s="349"/>
      <c r="AD94" s="352"/>
      <c r="AE94" s="336"/>
      <c r="AF94" s="353"/>
      <c r="AG94" s="336"/>
      <c r="AH94" s="336"/>
      <c r="AI94" s="353"/>
      <c r="AJ94" s="336"/>
      <c r="AK94" s="336"/>
      <c r="AL94" s="338"/>
      <c r="AM94" s="339"/>
      <c r="AN94" s="340"/>
      <c r="AO94" s="404"/>
      <c r="AP94" s="405"/>
      <c r="AQ94" s="326">
        <f>AQ92</f>
        <v>0</v>
      </c>
      <c r="AR94" s="327"/>
      <c r="AS94" s="327"/>
      <c r="AT94" s="327"/>
      <c r="AU94" s="327"/>
      <c r="AV94" s="327"/>
      <c r="AW94" s="327"/>
      <c r="AX94" s="327"/>
      <c r="AY94" s="327"/>
      <c r="AZ94" s="327"/>
      <c r="BA94" s="327"/>
      <c r="BB94" s="327"/>
      <c r="BC94" s="327"/>
      <c r="BD94" s="327"/>
      <c r="BE94" s="327"/>
      <c r="BF94" s="327"/>
      <c r="BG94" s="327"/>
      <c r="BH94" s="327"/>
      <c r="BI94" s="327"/>
      <c r="BJ94" s="328"/>
      <c r="BK94" s="335"/>
      <c r="BL94" s="331"/>
      <c r="BM94" s="331"/>
      <c r="BN94" s="331"/>
      <c r="BO94" s="329"/>
      <c r="BP94" s="331"/>
      <c r="BQ94" s="331"/>
      <c r="BR94" s="331"/>
      <c r="BS94" s="329"/>
      <c r="BT94" s="331"/>
      <c r="BU94" s="331"/>
      <c r="BV94" s="331"/>
      <c r="BW94" s="877"/>
      <c r="BX94" s="878"/>
      <c r="BY94" s="882"/>
      <c r="BZ94" s="883"/>
      <c r="CA94" s="884"/>
      <c r="CB94" s="1"/>
      <c r="CC94" s="1"/>
      <c r="CD94" s="1"/>
      <c r="CE94" s="1"/>
    </row>
    <row r="95" spans="2:83" s="48" customFormat="1" ht="9.75" customHeight="1">
      <c r="B95" s="854" t="e">
        <f>'女子入力欄'!E52</f>
        <v>#N/A</v>
      </c>
      <c r="C95" s="855"/>
      <c r="D95" s="748">
        <v>3</v>
      </c>
      <c r="E95" s="749"/>
      <c r="F95" s="750" t="s">
        <v>273</v>
      </c>
      <c r="G95" s="296">
        <v>35</v>
      </c>
      <c r="H95" s="296"/>
      <c r="I95" s="250"/>
      <c r="J95" s="483">
        <f>VLOOKUP(G95,女子,2,FALSE)</f>
        <v>0</v>
      </c>
      <c r="K95" s="751" t="str">
        <f>VLOOKUP($G95,女子,3,FALSE)</f>
        <v>選手</v>
      </c>
      <c r="L95" s="752"/>
      <c r="M95" s="752"/>
      <c r="N95" s="753"/>
      <c r="O95" s="306">
        <f>VLOOKUP($G95,女子,15,FALSE)</f>
      </c>
      <c r="P95" s="307"/>
      <c r="Q95" s="307"/>
      <c r="R95" s="307"/>
      <c r="S95" s="308"/>
      <c r="T95" s="307">
        <f>VLOOKUP($G95,女子,16,FALSE)</f>
      </c>
      <c r="U95" s="307"/>
      <c r="V95" s="307"/>
      <c r="W95" s="307"/>
      <c r="X95" s="307"/>
      <c r="Y95" s="733" t="str">
        <f>VLOOKUP($G95,女子,4,FALSE)</f>
        <v>女</v>
      </c>
      <c r="Z95" s="734"/>
      <c r="AA95" s="735"/>
      <c r="AB95" s="334" t="str">
        <f>VLOOKUP($G95,女子,5,FALSE)</f>
        <v>平成</v>
      </c>
      <c r="AC95" s="872"/>
      <c r="AD95" s="350">
        <f>VLOOKUP($G95,女子,11,FALSE)</f>
        <v>0</v>
      </c>
      <c r="AE95" s="351"/>
      <c r="AF95" s="726" t="s">
        <v>227</v>
      </c>
      <c r="AG95" s="726">
        <f>VLOOKUP($G95,女子,12,FALSE)</f>
        <v>0</v>
      </c>
      <c r="AH95" s="351"/>
      <c r="AI95" s="719" t="s">
        <v>228</v>
      </c>
      <c r="AJ95" s="726">
        <f>VLOOKUP($G95,女子,13,FALSE)</f>
        <v>0</v>
      </c>
      <c r="AK95" s="351"/>
      <c r="AL95" s="337" t="s">
        <v>178</v>
      </c>
      <c r="AM95" s="461">
        <f>VLOOKUP($G95,女子,10,FALSE)</f>
        <v>0</v>
      </c>
      <c r="AN95" s="462"/>
      <c r="AO95" s="402" t="s">
        <v>376</v>
      </c>
      <c r="AP95" s="403"/>
      <c r="AQ95" s="141" t="s">
        <v>233</v>
      </c>
      <c r="AR95" s="332">
        <f>AR93</f>
        <v>0</v>
      </c>
      <c r="AS95" s="332"/>
      <c r="AT95" s="332"/>
      <c r="AU95" s="144" t="s">
        <v>234</v>
      </c>
      <c r="AV95" s="333">
        <f>AV93</f>
        <v>0</v>
      </c>
      <c r="AW95" s="333"/>
      <c r="AX95" s="333"/>
      <c r="AY95" s="60"/>
      <c r="AZ95" s="60"/>
      <c r="BA95" s="60"/>
      <c r="BB95" s="60"/>
      <c r="BC95" s="60"/>
      <c r="BD95" s="60"/>
      <c r="BE95" s="60"/>
      <c r="BF95" s="60"/>
      <c r="BG95" s="60"/>
      <c r="BH95" s="143"/>
      <c r="BI95" s="62"/>
      <c r="BJ95" s="75"/>
      <c r="BK95" s="334" t="s">
        <v>235</v>
      </c>
      <c r="BL95" s="330">
        <f>BL93:BL93</f>
        <v>0</v>
      </c>
      <c r="BM95" s="330"/>
      <c r="BN95" s="330"/>
      <c r="BO95" s="333" t="s">
        <v>234</v>
      </c>
      <c r="BP95" s="330">
        <f>BP93:BP93</f>
        <v>0</v>
      </c>
      <c r="BQ95" s="330"/>
      <c r="BR95" s="330"/>
      <c r="BS95" s="333" t="s">
        <v>234</v>
      </c>
      <c r="BT95" s="330">
        <f>BT93:BT93</f>
        <v>0</v>
      </c>
      <c r="BU95" s="330"/>
      <c r="BV95" s="330"/>
      <c r="BW95" s="862"/>
      <c r="BX95" s="863"/>
      <c r="BY95" s="866"/>
      <c r="BZ95" s="867"/>
      <c r="CA95" s="868"/>
      <c r="CB95" s="47"/>
      <c r="CC95" s="47"/>
      <c r="CD95" s="47"/>
      <c r="CE95" s="47"/>
    </row>
    <row r="96" spans="2:83" s="49" customFormat="1" ht="21" customHeight="1" thickBot="1">
      <c r="B96" s="844"/>
      <c r="C96" s="845"/>
      <c r="D96" s="241"/>
      <c r="E96" s="293"/>
      <c r="F96" s="295"/>
      <c r="G96" s="297"/>
      <c r="H96" s="297"/>
      <c r="I96" s="248"/>
      <c r="J96" s="305"/>
      <c r="K96" s="301"/>
      <c r="L96" s="302"/>
      <c r="M96" s="302"/>
      <c r="N96" s="303"/>
      <c r="O96" s="280">
        <f>VLOOKUP($G95,女子,8,FALSE)</f>
        <v>0</v>
      </c>
      <c r="P96" s="281"/>
      <c r="Q96" s="281"/>
      <c r="R96" s="281"/>
      <c r="S96" s="282"/>
      <c r="T96" s="281">
        <f>VLOOKUP($G95,女子,9,FALSE)</f>
        <v>0</v>
      </c>
      <c r="U96" s="281"/>
      <c r="V96" s="281"/>
      <c r="W96" s="281"/>
      <c r="X96" s="283"/>
      <c r="Y96" s="312"/>
      <c r="Z96" s="313"/>
      <c r="AA96" s="314"/>
      <c r="AB96" s="289"/>
      <c r="AC96" s="316"/>
      <c r="AD96" s="258"/>
      <c r="AE96" s="255"/>
      <c r="AF96" s="254"/>
      <c r="AG96" s="255"/>
      <c r="AH96" s="255"/>
      <c r="AI96" s="254"/>
      <c r="AJ96" s="255"/>
      <c r="AK96" s="255"/>
      <c r="AL96" s="252"/>
      <c r="AM96" s="249"/>
      <c r="AN96" s="248"/>
      <c r="AO96" s="873"/>
      <c r="AP96" s="874"/>
      <c r="AQ96" s="290">
        <f>AQ94</f>
        <v>0</v>
      </c>
      <c r="AR96" s="291"/>
      <c r="AS96" s="291"/>
      <c r="AT96" s="291"/>
      <c r="AU96" s="291"/>
      <c r="AV96" s="291"/>
      <c r="AW96" s="291"/>
      <c r="AX96" s="291"/>
      <c r="AY96" s="291"/>
      <c r="AZ96" s="291"/>
      <c r="BA96" s="291"/>
      <c r="BB96" s="291"/>
      <c r="BC96" s="291"/>
      <c r="BD96" s="291"/>
      <c r="BE96" s="291"/>
      <c r="BF96" s="291"/>
      <c r="BG96" s="291"/>
      <c r="BH96" s="291"/>
      <c r="BI96" s="291"/>
      <c r="BJ96" s="292"/>
      <c r="BK96" s="289"/>
      <c r="BL96" s="285"/>
      <c r="BM96" s="285"/>
      <c r="BN96" s="285"/>
      <c r="BO96" s="260"/>
      <c r="BP96" s="285"/>
      <c r="BQ96" s="285"/>
      <c r="BR96" s="285"/>
      <c r="BS96" s="260"/>
      <c r="BT96" s="285"/>
      <c r="BU96" s="285"/>
      <c r="BV96" s="285"/>
      <c r="BW96" s="864"/>
      <c r="BX96" s="865"/>
      <c r="BY96" s="869"/>
      <c r="BZ96" s="870"/>
      <c r="CA96" s="871"/>
      <c r="CB96" s="1"/>
      <c r="CC96" s="1"/>
      <c r="CD96" s="1"/>
      <c r="CE96" s="1"/>
    </row>
    <row r="97" spans="2:83" s="48" customFormat="1" ht="9.75" customHeight="1">
      <c r="B97" s="846" t="e">
        <f>'女子入力欄'!E53</f>
        <v>#N/A</v>
      </c>
      <c r="C97" s="847"/>
      <c r="D97" s="418">
        <v>3</v>
      </c>
      <c r="E97" s="419"/>
      <c r="F97" s="420" t="s">
        <v>274</v>
      </c>
      <c r="G97" s="296">
        <v>36</v>
      </c>
      <c r="H97" s="296"/>
      <c r="I97" s="250"/>
      <c r="J97" s="427">
        <f>VLOOKUP(G97,女子,2,FALSE)</f>
        <v>0</v>
      </c>
      <c r="K97" s="767" t="str">
        <f>VLOOKUP($G97,女子,3,FALSE)</f>
        <v>選手</v>
      </c>
      <c r="L97" s="768"/>
      <c r="M97" s="768"/>
      <c r="N97" s="769"/>
      <c r="O97" s="472">
        <f>VLOOKUP($G97,女子,15,FALSE)</f>
      </c>
      <c r="P97" s="473"/>
      <c r="Q97" s="473"/>
      <c r="R97" s="473"/>
      <c r="S97" s="474"/>
      <c r="T97" s="473">
        <f>VLOOKUP($G97,女子,16,FALSE)</f>
      </c>
      <c r="U97" s="473"/>
      <c r="V97" s="473"/>
      <c r="W97" s="473"/>
      <c r="X97" s="473"/>
      <c r="Y97" s="475" t="str">
        <f>VLOOKUP($G97,女子,4,FALSE)</f>
        <v>女</v>
      </c>
      <c r="Z97" s="476"/>
      <c r="AA97" s="477"/>
      <c r="AB97" s="478" t="str">
        <f>VLOOKUP($G97,女子,5,FALSE)</f>
        <v>平成</v>
      </c>
      <c r="AC97" s="479"/>
      <c r="AD97" s="480">
        <f>VLOOKUP($G97,女子,11,FALSE)</f>
        <v>0</v>
      </c>
      <c r="AE97" s="466"/>
      <c r="AF97" s="465" t="s">
        <v>227</v>
      </c>
      <c r="AG97" s="465">
        <f>VLOOKUP($G97,女子,12,FALSE)</f>
        <v>0</v>
      </c>
      <c r="AH97" s="466"/>
      <c r="AI97" s="407" t="s">
        <v>228</v>
      </c>
      <c r="AJ97" s="465">
        <f>VLOOKUP($G97,女子,13,FALSE)</f>
        <v>0</v>
      </c>
      <c r="AK97" s="466"/>
      <c r="AL97" s="467" t="s">
        <v>178</v>
      </c>
      <c r="AM97" s="468">
        <f>VLOOKUP($G97,女子,10,FALSE)</f>
        <v>0</v>
      </c>
      <c r="AN97" s="469"/>
      <c r="AO97" s="892" t="s">
        <v>376</v>
      </c>
      <c r="AP97" s="893"/>
      <c r="AQ97" s="150" t="s">
        <v>233</v>
      </c>
      <c r="AR97" s="891">
        <f>AR95</f>
        <v>0</v>
      </c>
      <c r="AS97" s="891"/>
      <c r="AT97" s="891"/>
      <c r="AU97" s="149" t="s">
        <v>234</v>
      </c>
      <c r="AV97" s="890">
        <f>AV95</f>
        <v>0</v>
      </c>
      <c r="AW97" s="890"/>
      <c r="AX97" s="890"/>
      <c r="AY97" s="71"/>
      <c r="AZ97" s="71"/>
      <c r="BA97" s="71"/>
      <c r="BB97" s="71"/>
      <c r="BC97" s="71"/>
      <c r="BD97" s="71"/>
      <c r="BE97" s="71"/>
      <c r="BF97" s="71"/>
      <c r="BG97" s="71"/>
      <c r="BH97" s="151"/>
      <c r="BI97" s="73"/>
      <c r="BJ97" s="74"/>
      <c r="BK97" s="478" t="s">
        <v>235</v>
      </c>
      <c r="BL97" s="497">
        <f>BL95:BL95</f>
        <v>0</v>
      </c>
      <c r="BM97" s="497"/>
      <c r="BN97" s="497"/>
      <c r="BO97" s="890" t="s">
        <v>234</v>
      </c>
      <c r="BP97" s="497">
        <f>BP95:BP95</f>
        <v>0</v>
      </c>
      <c r="BQ97" s="497"/>
      <c r="BR97" s="497"/>
      <c r="BS97" s="890" t="s">
        <v>234</v>
      </c>
      <c r="BT97" s="497">
        <f>BT95:BT95</f>
        <v>0</v>
      </c>
      <c r="BU97" s="497"/>
      <c r="BV97" s="497"/>
      <c r="BW97" s="885"/>
      <c r="BX97" s="886"/>
      <c r="BY97" s="887"/>
      <c r="BZ97" s="888"/>
      <c r="CA97" s="889"/>
      <c r="CB97" s="47"/>
      <c r="CC97" s="47"/>
      <c r="CD97" s="47"/>
      <c r="CE97" s="47"/>
    </row>
    <row r="98" spans="2:83" s="49" customFormat="1" ht="21" customHeight="1">
      <c r="B98" s="848"/>
      <c r="C98" s="849"/>
      <c r="D98" s="354"/>
      <c r="E98" s="355"/>
      <c r="F98" s="356"/>
      <c r="G98" s="357"/>
      <c r="H98" s="357"/>
      <c r="I98" s="340"/>
      <c r="J98" s="361"/>
      <c r="K98" s="358"/>
      <c r="L98" s="359"/>
      <c r="M98" s="359"/>
      <c r="N98" s="360"/>
      <c r="O98" s="322">
        <f>VLOOKUP($G97,女子,8,FALSE)</f>
        <v>0</v>
      </c>
      <c r="P98" s="323"/>
      <c r="Q98" s="323"/>
      <c r="R98" s="323"/>
      <c r="S98" s="324"/>
      <c r="T98" s="323">
        <f>VLOOKUP($G97,女子,9,FALSE)</f>
        <v>0</v>
      </c>
      <c r="U98" s="323"/>
      <c r="V98" s="323"/>
      <c r="W98" s="323"/>
      <c r="X98" s="325"/>
      <c r="Y98" s="346"/>
      <c r="Z98" s="347"/>
      <c r="AA98" s="348"/>
      <c r="AB98" s="335"/>
      <c r="AC98" s="349"/>
      <c r="AD98" s="352"/>
      <c r="AE98" s="336"/>
      <c r="AF98" s="353"/>
      <c r="AG98" s="336"/>
      <c r="AH98" s="336"/>
      <c r="AI98" s="353"/>
      <c r="AJ98" s="336"/>
      <c r="AK98" s="336"/>
      <c r="AL98" s="338"/>
      <c r="AM98" s="339"/>
      <c r="AN98" s="340"/>
      <c r="AO98" s="404"/>
      <c r="AP98" s="405"/>
      <c r="AQ98" s="326">
        <f>AQ96</f>
        <v>0</v>
      </c>
      <c r="AR98" s="327"/>
      <c r="AS98" s="327"/>
      <c r="AT98" s="327"/>
      <c r="AU98" s="327"/>
      <c r="AV98" s="327"/>
      <c r="AW98" s="327"/>
      <c r="AX98" s="327"/>
      <c r="AY98" s="327"/>
      <c r="AZ98" s="327"/>
      <c r="BA98" s="327"/>
      <c r="BB98" s="327"/>
      <c r="BC98" s="327"/>
      <c r="BD98" s="327"/>
      <c r="BE98" s="327"/>
      <c r="BF98" s="327"/>
      <c r="BG98" s="327"/>
      <c r="BH98" s="327"/>
      <c r="BI98" s="327"/>
      <c r="BJ98" s="328"/>
      <c r="BK98" s="335"/>
      <c r="BL98" s="331"/>
      <c r="BM98" s="331"/>
      <c r="BN98" s="331"/>
      <c r="BO98" s="329"/>
      <c r="BP98" s="331"/>
      <c r="BQ98" s="331"/>
      <c r="BR98" s="331"/>
      <c r="BS98" s="329"/>
      <c r="BT98" s="331"/>
      <c r="BU98" s="331"/>
      <c r="BV98" s="331"/>
      <c r="BW98" s="877"/>
      <c r="BX98" s="878"/>
      <c r="BY98" s="882"/>
      <c r="BZ98" s="883"/>
      <c r="CA98" s="884"/>
      <c r="CB98" s="1"/>
      <c r="CC98" s="1"/>
      <c r="CD98" s="1"/>
      <c r="CE98" s="1"/>
    </row>
    <row r="99" spans="2:83" s="48" customFormat="1" ht="9.75" customHeight="1">
      <c r="B99" s="842" t="e">
        <f>'女子入力欄'!E54</f>
        <v>#N/A</v>
      </c>
      <c r="C99" s="843"/>
      <c r="D99" s="242">
        <v>3</v>
      </c>
      <c r="E99" s="243"/>
      <c r="F99" s="294" t="s">
        <v>275</v>
      </c>
      <c r="G99" s="296">
        <v>37</v>
      </c>
      <c r="H99" s="296"/>
      <c r="I99" s="250"/>
      <c r="J99" s="304">
        <f>VLOOKUP(G99,女子,2,FALSE)</f>
        <v>0</v>
      </c>
      <c r="K99" s="298" t="str">
        <f>VLOOKUP($G99,女子,3,FALSE)</f>
        <v>選手</v>
      </c>
      <c r="L99" s="299"/>
      <c r="M99" s="299"/>
      <c r="N99" s="300"/>
      <c r="O99" s="306">
        <f>VLOOKUP($G99,女子,15,FALSE)</f>
      </c>
      <c r="P99" s="307"/>
      <c r="Q99" s="307"/>
      <c r="R99" s="307"/>
      <c r="S99" s="308"/>
      <c r="T99" s="307">
        <f>VLOOKUP($G99,女子,16,FALSE)</f>
      </c>
      <c r="U99" s="307"/>
      <c r="V99" s="307"/>
      <c r="W99" s="307"/>
      <c r="X99" s="307"/>
      <c r="Y99" s="309" t="str">
        <f>VLOOKUP($G99,女子,4,FALSE)</f>
        <v>女</v>
      </c>
      <c r="Z99" s="310"/>
      <c r="AA99" s="311"/>
      <c r="AB99" s="288" t="str">
        <f>VLOOKUP($G99,女子,5,FALSE)</f>
        <v>平成</v>
      </c>
      <c r="AC99" s="315"/>
      <c r="AD99" s="259">
        <f>VLOOKUP($G99,女子,11,FALSE)</f>
        <v>0</v>
      </c>
      <c r="AE99" s="257"/>
      <c r="AF99" s="256" t="s">
        <v>227</v>
      </c>
      <c r="AG99" s="256">
        <f>VLOOKUP($G99,女子,12,FALSE)</f>
        <v>0</v>
      </c>
      <c r="AH99" s="257"/>
      <c r="AI99" s="275" t="s">
        <v>228</v>
      </c>
      <c r="AJ99" s="256">
        <f>VLOOKUP($G99,女子,13,FALSE)</f>
        <v>0</v>
      </c>
      <c r="AK99" s="257"/>
      <c r="AL99" s="253" t="s">
        <v>178</v>
      </c>
      <c r="AM99" s="251">
        <f>VLOOKUP($G99,女子,10,FALSE)</f>
        <v>0</v>
      </c>
      <c r="AN99" s="250"/>
      <c r="AO99" s="450" t="s">
        <v>376</v>
      </c>
      <c r="AP99" s="451"/>
      <c r="AQ99" s="146" t="s">
        <v>233</v>
      </c>
      <c r="AR99" s="286">
        <f>AR97</f>
        <v>0</v>
      </c>
      <c r="AS99" s="286"/>
      <c r="AT99" s="286"/>
      <c r="AU99" s="145" t="s">
        <v>234</v>
      </c>
      <c r="AV99" s="287">
        <f>AV97</f>
        <v>0</v>
      </c>
      <c r="AW99" s="287"/>
      <c r="AX99" s="287"/>
      <c r="AY99" s="65"/>
      <c r="AZ99" s="65"/>
      <c r="BA99" s="65"/>
      <c r="BB99" s="65"/>
      <c r="BC99" s="65"/>
      <c r="BD99" s="65"/>
      <c r="BE99" s="65"/>
      <c r="BF99" s="65"/>
      <c r="BG99" s="65"/>
      <c r="BH99" s="148"/>
      <c r="BI99" s="67"/>
      <c r="BJ99" s="68"/>
      <c r="BK99" s="288" t="s">
        <v>235</v>
      </c>
      <c r="BL99" s="284">
        <f>BL97:BL97</f>
        <v>0</v>
      </c>
      <c r="BM99" s="284"/>
      <c r="BN99" s="284"/>
      <c r="BO99" s="287" t="s">
        <v>234</v>
      </c>
      <c r="BP99" s="284">
        <f>BP97:BP97</f>
        <v>0</v>
      </c>
      <c r="BQ99" s="284"/>
      <c r="BR99" s="284"/>
      <c r="BS99" s="287" t="s">
        <v>234</v>
      </c>
      <c r="BT99" s="284">
        <f>BT97:BT97</f>
        <v>0</v>
      </c>
      <c r="BU99" s="284"/>
      <c r="BV99" s="284"/>
      <c r="BW99" s="875"/>
      <c r="BX99" s="876"/>
      <c r="BY99" s="879"/>
      <c r="BZ99" s="880"/>
      <c r="CA99" s="881"/>
      <c r="CB99" s="47"/>
      <c r="CC99" s="47"/>
      <c r="CD99" s="47"/>
      <c r="CE99" s="47"/>
    </row>
    <row r="100" spans="2:83" s="49" customFormat="1" ht="21" customHeight="1">
      <c r="B100" s="848"/>
      <c r="C100" s="849"/>
      <c r="D100" s="354"/>
      <c r="E100" s="355"/>
      <c r="F100" s="356"/>
      <c r="G100" s="357"/>
      <c r="H100" s="357"/>
      <c r="I100" s="340"/>
      <c r="J100" s="361"/>
      <c r="K100" s="358"/>
      <c r="L100" s="359"/>
      <c r="M100" s="359"/>
      <c r="N100" s="360"/>
      <c r="O100" s="322">
        <f>VLOOKUP($G99,女子,8,FALSE)</f>
        <v>0</v>
      </c>
      <c r="P100" s="323"/>
      <c r="Q100" s="323"/>
      <c r="R100" s="323"/>
      <c r="S100" s="324"/>
      <c r="T100" s="323">
        <f>VLOOKUP($G99,女子,9,FALSE)</f>
        <v>0</v>
      </c>
      <c r="U100" s="323"/>
      <c r="V100" s="323"/>
      <c r="W100" s="323"/>
      <c r="X100" s="325"/>
      <c r="Y100" s="346"/>
      <c r="Z100" s="347"/>
      <c r="AA100" s="348"/>
      <c r="AB100" s="335"/>
      <c r="AC100" s="349"/>
      <c r="AD100" s="352"/>
      <c r="AE100" s="336"/>
      <c r="AF100" s="353"/>
      <c r="AG100" s="336"/>
      <c r="AH100" s="336"/>
      <c r="AI100" s="353"/>
      <c r="AJ100" s="336"/>
      <c r="AK100" s="336"/>
      <c r="AL100" s="338"/>
      <c r="AM100" s="339"/>
      <c r="AN100" s="340"/>
      <c r="AO100" s="404"/>
      <c r="AP100" s="405"/>
      <c r="AQ100" s="326">
        <f>AQ98</f>
        <v>0</v>
      </c>
      <c r="AR100" s="327"/>
      <c r="AS100" s="327"/>
      <c r="AT100" s="327"/>
      <c r="AU100" s="327"/>
      <c r="AV100" s="327"/>
      <c r="AW100" s="327"/>
      <c r="AX100" s="327"/>
      <c r="AY100" s="327"/>
      <c r="AZ100" s="327"/>
      <c r="BA100" s="327"/>
      <c r="BB100" s="327"/>
      <c r="BC100" s="327"/>
      <c r="BD100" s="327"/>
      <c r="BE100" s="327"/>
      <c r="BF100" s="327"/>
      <c r="BG100" s="327"/>
      <c r="BH100" s="327"/>
      <c r="BI100" s="327"/>
      <c r="BJ100" s="328"/>
      <c r="BK100" s="335"/>
      <c r="BL100" s="331"/>
      <c r="BM100" s="331"/>
      <c r="BN100" s="331"/>
      <c r="BO100" s="329"/>
      <c r="BP100" s="331"/>
      <c r="BQ100" s="331"/>
      <c r="BR100" s="331"/>
      <c r="BS100" s="329"/>
      <c r="BT100" s="331"/>
      <c r="BU100" s="331"/>
      <c r="BV100" s="331"/>
      <c r="BW100" s="877"/>
      <c r="BX100" s="878"/>
      <c r="BY100" s="882"/>
      <c r="BZ100" s="883"/>
      <c r="CA100" s="884"/>
      <c r="CB100" s="1"/>
      <c r="CC100" s="1"/>
      <c r="CD100" s="1"/>
      <c r="CE100" s="1"/>
    </row>
    <row r="101" spans="2:83" s="48" customFormat="1" ht="9.75" customHeight="1">
      <c r="B101" s="842" t="e">
        <f>'女子入力欄'!E55</f>
        <v>#N/A</v>
      </c>
      <c r="C101" s="843"/>
      <c r="D101" s="242">
        <v>3</v>
      </c>
      <c r="E101" s="243"/>
      <c r="F101" s="294" t="s">
        <v>276</v>
      </c>
      <c r="G101" s="296">
        <v>38</v>
      </c>
      <c r="H101" s="296"/>
      <c r="I101" s="250"/>
      <c r="J101" s="304">
        <f>VLOOKUP(G101,女子,2,FALSE)</f>
        <v>0</v>
      </c>
      <c r="K101" s="298" t="str">
        <f>VLOOKUP($G101,女子,3,FALSE)</f>
        <v>選手</v>
      </c>
      <c r="L101" s="299"/>
      <c r="M101" s="299"/>
      <c r="N101" s="300"/>
      <c r="O101" s="306">
        <f>VLOOKUP($G101,女子,15,FALSE)</f>
      </c>
      <c r="P101" s="307"/>
      <c r="Q101" s="307"/>
      <c r="R101" s="307"/>
      <c r="S101" s="308"/>
      <c r="T101" s="307">
        <f>VLOOKUP($G101,女子,16,FALSE)</f>
      </c>
      <c r="U101" s="307"/>
      <c r="V101" s="307"/>
      <c r="W101" s="307"/>
      <c r="X101" s="307"/>
      <c r="Y101" s="309" t="str">
        <f>VLOOKUP($G101,女子,4,FALSE)</f>
        <v>女</v>
      </c>
      <c r="Z101" s="310"/>
      <c r="AA101" s="311"/>
      <c r="AB101" s="288" t="str">
        <f>VLOOKUP($G101,女子,5,FALSE)</f>
        <v>平成</v>
      </c>
      <c r="AC101" s="315"/>
      <c r="AD101" s="259">
        <f>VLOOKUP($G101,女子,11,FALSE)</f>
        <v>0</v>
      </c>
      <c r="AE101" s="257"/>
      <c r="AF101" s="256" t="s">
        <v>227</v>
      </c>
      <c r="AG101" s="256">
        <f>VLOOKUP($G101,女子,12,FALSE)</f>
        <v>0</v>
      </c>
      <c r="AH101" s="257"/>
      <c r="AI101" s="275" t="s">
        <v>228</v>
      </c>
      <c r="AJ101" s="256">
        <f>VLOOKUP($G101,女子,13,FALSE)</f>
        <v>0</v>
      </c>
      <c r="AK101" s="257"/>
      <c r="AL101" s="253" t="s">
        <v>178</v>
      </c>
      <c r="AM101" s="251">
        <f>VLOOKUP($G101,女子,10,FALSE)</f>
        <v>0</v>
      </c>
      <c r="AN101" s="250"/>
      <c r="AO101" s="450" t="s">
        <v>376</v>
      </c>
      <c r="AP101" s="451"/>
      <c r="AQ101" s="146" t="s">
        <v>233</v>
      </c>
      <c r="AR101" s="286">
        <f>AR99</f>
        <v>0</v>
      </c>
      <c r="AS101" s="286"/>
      <c r="AT101" s="286"/>
      <c r="AU101" s="145" t="s">
        <v>234</v>
      </c>
      <c r="AV101" s="287">
        <f>AV99</f>
        <v>0</v>
      </c>
      <c r="AW101" s="287"/>
      <c r="AX101" s="287"/>
      <c r="AY101" s="65"/>
      <c r="AZ101" s="65"/>
      <c r="BA101" s="65"/>
      <c r="BB101" s="65"/>
      <c r="BC101" s="65"/>
      <c r="BD101" s="65"/>
      <c r="BE101" s="65"/>
      <c r="BF101" s="65"/>
      <c r="BG101" s="65"/>
      <c r="BH101" s="148"/>
      <c r="BI101" s="67"/>
      <c r="BJ101" s="68"/>
      <c r="BK101" s="288" t="s">
        <v>235</v>
      </c>
      <c r="BL101" s="284">
        <f>BL99:BL99</f>
        <v>0</v>
      </c>
      <c r="BM101" s="284"/>
      <c r="BN101" s="284"/>
      <c r="BO101" s="287" t="s">
        <v>234</v>
      </c>
      <c r="BP101" s="284">
        <f>BP99:BP99</f>
        <v>0</v>
      </c>
      <c r="BQ101" s="284"/>
      <c r="BR101" s="284"/>
      <c r="BS101" s="287" t="s">
        <v>234</v>
      </c>
      <c r="BT101" s="284">
        <f>BT99:BT99</f>
        <v>0</v>
      </c>
      <c r="BU101" s="284"/>
      <c r="BV101" s="284"/>
      <c r="BW101" s="875"/>
      <c r="BX101" s="876"/>
      <c r="BY101" s="879"/>
      <c r="BZ101" s="880"/>
      <c r="CA101" s="881"/>
      <c r="CB101" s="47"/>
      <c r="CC101" s="47"/>
      <c r="CD101" s="47"/>
      <c r="CE101" s="47"/>
    </row>
    <row r="102" spans="2:83" s="49" customFormat="1" ht="21" customHeight="1">
      <c r="B102" s="848"/>
      <c r="C102" s="849"/>
      <c r="D102" s="354"/>
      <c r="E102" s="355"/>
      <c r="F102" s="356"/>
      <c r="G102" s="357"/>
      <c r="H102" s="357"/>
      <c r="I102" s="340"/>
      <c r="J102" s="361"/>
      <c r="K102" s="358"/>
      <c r="L102" s="359"/>
      <c r="M102" s="359"/>
      <c r="N102" s="360"/>
      <c r="O102" s="322">
        <f>VLOOKUP($G101,女子,8,FALSE)</f>
        <v>0</v>
      </c>
      <c r="P102" s="323"/>
      <c r="Q102" s="323"/>
      <c r="R102" s="323"/>
      <c r="S102" s="324"/>
      <c r="T102" s="323">
        <f>VLOOKUP($G101,女子,9,FALSE)</f>
        <v>0</v>
      </c>
      <c r="U102" s="323"/>
      <c r="V102" s="323"/>
      <c r="W102" s="323"/>
      <c r="X102" s="325"/>
      <c r="Y102" s="346"/>
      <c r="Z102" s="347"/>
      <c r="AA102" s="348"/>
      <c r="AB102" s="335"/>
      <c r="AC102" s="349"/>
      <c r="AD102" s="352"/>
      <c r="AE102" s="336"/>
      <c r="AF102" s="353"/>
      <c r="AG102" s="336"/>
      <c r="AH102" s="336"/>
      <c r="AI102" s="353"/>
      <c r="AJ102" s="336"/>
      <c r="AK102" s="336"/>
      <c r="AL102" s="338"/>
      <c r="AM102" s="339"/>
      <c r="AN102" s="340"/>
      <c r="AO102" s="404"/>
      <c r="AP102" s="405"/>
      <c r="AQ102" s="326">
        <f>AQ100</f>
        <v>0</v>
      </c>
      <c r="AR102" s="327"/>
      <c r="AS102" s="327"/>
      <c r="AT102" s="327"/>
      <c r="AU102" s="327"/>
      <c r="AV102" s="327"/>
      <c r="AW102" s="327"/>
      <c r="AX102" s="327"/>
      <c r="AY102" s="327"/>
      <c r="AZ102" s="327"/>
      <c r="BA102" s="327"/>
      <c r="BB102" s="327"/>
      <c r="BC102" s="327"/>
      <c r="BD102" s="327"/>
      <c r="BE102" s="327"/>
      <c r="BF102" s="327"/>
      <c r="BG102" s="327"/>
      <c r="BH102" s="327"/>
      <c r="BI102" s="327"/>
      <c r="BJ102" s="328"/>
      <c r="BK102" s="335"/>
      <c r="BL102" s="331"/>
      <c r="BM102" s="331"/>
      <c r="BN102" s="331"/>
      <c r="BO102" s="329"/>
      <c r="BP102" s="331"/>
      <c r="BQ102" s="331"/>
      <c r="BR102" s="331"/>
      <c r="BS102" s="329"/>
      <c r="BT102" s="331"/>
      <c r="BU102" s="331"/>
      <c r="BV102" s="331"/>
      <c r="BW102" s="877"/>
      <c r="BX102" s="878"/>
      <c r="BY102" s="882"/>
      <c r="BZ102" s="883"/>
      <c r="CA102" s="884"/>
      <c r="CB102" s="1"/>
      <c r="CC102" s="1"/>
      <c r="CD102" s="1"/>
      <c r="CE102" s="1"/>
    </row>
    <row r="103" spans="2:83" s="48" customFormat="1" ht="9.75" customHeight="1">
      <c r="B103" s="842" t="e">
        <f>'女子入力欄'!E56</f>
        <v>#N/A</v>
      </c>
      <c r="C103" s="843"/>
      <c r="D103" s="242">
        <v>3</v>
      </c>
      <c r="E103" s="243"/>
      <c r="F103" s="294" t="s">
        <v>277</v>
      </c>
      <c r="G103" s="296">
        <v>39</v>
      </c>
      <c r="H103" s="296"/>
      <c r="I103" s="250"/>
      <c r="J103" s="304">
        <f>VLOOKUP(G103,女子,2,FALSE)</f>
        <v>0</v>
      </c>
      <c r="K103" s="298" t="str">
        <f>VLOOKUP($G103,女子,3,FALSE)</f>
        <v>選手</v>
      </c>
      <c r="L103" s="299"/>
      <c r="M103" s="299"/>
      <c r="N103" s="300"/>
      <c r="O103" s="343">
        <f>VLOOKUP($G103,女子,15,FALSE)</f>
      </c>
      <c r="P103" s="344"/>
      <c r="Q103" s="344"/>
      <c r="R103" s="344"/>
      <c r="S103" s="345"/>
      <c r="T103" s="344">
        <f>VLOOKUP($G103,女子,16,FALSE)</f>
      </c>
      <c r="U103" s="344"/>
      <c r="V103" s="344"/>
      <c r="W103" s="344"/>
      <c r="X103" s="344"/>
      <c r="Y103" s="309" t="str">
        <f>VLOOKUP($G103,女子,4,FALSE)</f>
        <v>女</v>
      </c>
      <c r="Z103" s="310"/>
      <c r="AA103" s="311"/>
      <c r="AB103" s="288" t="str">
        <f>VLOOKUP($G103,女子,5,FALSE)</f>
        <v>平成</v>
      </c>
      <c r="AC103" s="315"/>
      <c r="AD103" s="259">
        <f>VLOOKUP($G103,女子,11,FALSE)</f>
        <v>0</v>
      </c>
      <c r="AE103" s="257"/>
      <c r="AF103" s="256" t="s">
        <v>227</v>
      </c>
      <c r="AG103" s="256">
        <f>VLOOKUP($G103,女子,12,FALSE)</f>
        <v>0</v>
      </c>
      <c r="AH103" s="257"/>
      <c r="AI103" s="275" t="s">
        <v>228</v>
      </c>
      <c r="AJ103" s="256">
        <f>VLOOKUP($G103,女子,13,FALSE)</f>
        <v>0</v>
      </c>
      <c r="AK103" s="257"/>
      <c r="AL103" s="253" t="s">
        <v>178</v>
      </c>
      <c r="AM103" s="251">
        <f>VLOOKUP($G103,女子,10,FALSE)</f>
        <v>0</v>
      </c>
      <c r="AN103" s="250"/>
      <c r="AO103" s="450" t="s">
        <v>376</v>
      </c>
      <c r="AP103" s="451"/>
      <c r="AQ103" s="146" t="s">
        <v>233</v>
      </c>
      <c r="AR103" s="286">
        <f>AR101</f>
        <v>0</v>
      </c>
      <c r="AS103" s="286"/>
      <c r="AT103" s="286"/>
      <c r="AU103" s="145" t="s">
        <v>234</v>
      </c>
      <c r="AV103" s="287">
        <f>AV101</f>
        <v>0</v>
      </c>
      <c r="AW103" s="287"/>
      <c r="AX103" s="287"/>
      <c r="AY103" s="65"/>
      <c r="AZ103" s="65"/>
      <c r="BA103" s="65"/>
      <c r="BB103" s="65"/>
      <c r="BC103" s="65"/>
      <c r="BD103" s="65"/>
      <c r="BE103" s="65"/>
      <c r="BF103" s="65"/>
      <c r="BG103" s="65"/>
      <c r="BH103" s="148"/>
      <c r="BI103" s="67"/>
      <c r="BJ103" s="68"/>
      <c r="BK103" s="288" t="s">
        <v>235</v>
      </c>
      <c r="BL103" s="284">
        <f>BL101:BL101</f>
        <v>0</v>
      </c>
      <c r="BM103" s="284"/>
      <c r="BN103" s="284"/>
      <c r="BO103" s="287" t="s">
        <v>234</v>
      </c>
      <c r="BP103" s="284">
        <f>BP101:BP101</f>
        <v>0</v>
      </c>
      <c r="BQ103" s="284"/>
      <c r="BR103" s="284"/>
      <c r="BS103" s="287" t="s">
        <v>234</v>
      </c>
      <c r="BT103" s="284">
        <f>BT101:BT101</f>
        <v>0</v>
      </c>
      <c r="BU103" s="284"/>
      <c r="BV103" s="284"/>
      <c r="BW103" s="875"/>
      <c r="BX103" s="876"/>
      <c r="BY103" s="879"/>
      <c r="BZ103" s="880"/>
      <c r="CA103" s="881"/>
      <c r="CB103" s="47"/>
      <c r="CC103" s="47"/>
      <c r="CD103" s="47"/>
      <c r="CE103" s="47"/>
    </row>
    <row r="104" spans="2:83" s="49" customFormat="1" ht="21" customHeight="1">
      <c r="B104" s="848"/>
      <c r="C104" s="849"/>
      <c r="D104" s="354"/>
      <c r="E104" s="355"/>
      <c r="F104" s="356"/>
      <c r="G104" s="357"/>
      <c r="H104" s="357"/>
      <c r="I104" s="340"/>
      <c r="J104" s="361"/>
      <c r="K104" s="358"/>
      <c r="L104" s="359"/>
      <c r="M104" s="359"/>
      <c r="N104" s="360"/>
      <c r="O104" s="322">
        <f>VLOOKUP($G103,女子,8,FALSE)</f>
        <v>0</v>
      </c>
      <c r="P104" s="323"/>
      <c r="Q104" s="323"/>
      <c r="R104" s="323"/>
      <c r="S104" s="324"/>
      <c r="T104" s="323">
        <f>VLOOKUP($G103,女子,9,FALSE)</f>
        <v>0</v>
      </c>
      <c r="U104" s="323"/>
      <c r="V104" s="323"/>
      <c r="W104" s="323"/>
      <c r="X104" s="325"/>
      <c r="Y104" s="346"/>
      <c r="Z104" s="347"/>
      <c r="AA104" s="348"/>
      <c r="AB104" s="335"/>
      <c r="AC104" s="349"/>
      <c r="AD104" s="352"/>
      <c r="AE104" s="336"/>
      <c r="AF104" s="353"/>
      <c r="AG104" s="336"/>
      <c r="AH104" s="336"/>
      <c r="AI104" s="353"/>
      <c r="AJ104" s="336"/>
      <c r="AK104" s="336"/>
      <c r="AL104" s="338"/>
      <c r="AM104" s="339"/>
      <c r="AN104" s="340"/>
      <c r="AO104" s="404"/>
      <c r="AP104" s="405"/>
      <c r="AQ104" s="326">
        <f>AQ102</f>
        <v>0</v>
      </c>
      <c r="AR104" s="327"/>
      <c r="AS104" s="327"/>
      <c r="AT104" s="327"/>
      <c r="AU104" s="327"/>
      <c r="AV104" s="327"/>
      <c r="AW104" s="327"/>
      <c r="AX104" s="327"/>
      <c r="AY104" s="327"/>
      <c r="AZ104" s="327"/>
      <c r="BA104" s="327"/>
      <c r="BB104" s="327"/>
      <c r="BC104" s="327"/>
      <c r="BD104" s="327"/>
      <c r="BE104" s="327"/>
      <c r="BF104" s="327"/>
      <c r="BG104" s="327"/>
      <c r="BH104" s="327"/>
      <c r="BI104" s="327"/>
      <c r="BJ104" s="328"/>
      <c r="BK104" s="335"/>
      <c r="BL104" s="331"/>
      <c r="BM104" s="331"/>
      <c r="BN104" s="331"/>
      <c r="BO104" s="329"/>
      <c r="BP104" s="331"/>
      <c r="BQ104" s="331"/>
      <c r="BR104" s="331"/>
      <c r="BS104" s="329"/>
      <c r="BT104" s="331"/>
      <c r="BU104" s="331"/>
      <c r="BV104" s="331"/>
      <c r="BW104" s="877"/>
      <c r="BX104" s="878"/>
      <c r="BY104" s="882"/>
      <c r="BZ104" s="883"/>
      <c r="CA104" s="884"/>
      <c r="CB104" s="1"/>
      <c r="CC104" s="1"/>
      <c r="CD104" s="1"/>
      <c r="CE104" s="1"/>
    </row>
    <row r="105" spans="2:83" s="48" customFormat="1" ht="9.75" customHeight="1">
      <c r="B105" s="854" t="e">
        <f>'女子入力欄'!E57</f>
        <v>#N/A</v>
      </c>
      <c r="C105" s="855"/>
      <c r="D105" s="748">
        <v>3</v>
      </c>
      <c r="E105" s="749"/>
      <c r="F105" s="750" t="s">
        <v>278</v>
      </c>
      <c r="G105" s="296">
        <v>40</v>
      </c>
      <c r="H105" s="296"/>
      <c r="I105" s="250"/>
      <c r="J105" s="483">
        <f>VLOOKUP(G105,女子,2,FALSE)</f>
        <v>0</v>
      </c>
      <c r="K105" s="751" t="str">
        <f>VLOOKUP($G105,女子,3,FALSE)</f>
        <v>選手</v>
      </c>
      <c r="L105" s="752"/>
      <c r="M105" s="752"/>
      <c r="N105" s="753"/>
      <c r="O105" s="306">
        <f>VLOOKUP($G105,女子,15,FALSE)</f>
      </c>
      <c r="P105" s="307"/>
      <c r="Q105" s="307"/>
      <c r="R105" s="307"/>
      <c r="S105" s="308"/>
      <c r="T105" s="307">
        <f>VLOOKUP($G105,女子,16,FALSE)</f>
      </c>
      <c r="U105" s="307"/>
      <c r="V105" s="307"/>
      <c r="W105" s="307"/>
      <c r="X105" s="307"/>
      <c r="Y105" s="733" t="str">
        <f>VLOOKUP($G105,女子,4,FALSE)</f>
        <v>女</v>
      </c>
      <c r="Z105" s="734"/>
      <c r="AA105" s="735"/>
      <c r="AB105" s="334" t="str">
        <f>VLOOKUP($G105,女子,5,FALSE)</f>
        <v>平成</v>
      </c>
      <c r="AC105" s="872"/>
      <c r="AD105" s="350">
        <f>VLOOKUP($G105,女子,11,FALSE)</f>
        <v>0</v>
      </c>
      <c r="AE105" s="351"/>
      <c r="AF105" s="726" t="s">
        <v>227</v>
      </c>
      <c r="AG105" s="726">
        <f>VLOOKUP($G105,女子,12,FALSE)</f>
        <v>0</v>
      </c>
      <c r="AH105" s="351"/>
      <c r="AI105" s="719" t="s">
        <v>228</v>
      </c>
      <c r="AJ105" s="726">
        <f>VLOOKUP($G105,女子,13,FALSE)</f>
        <v>0</v>
      </c>
      <c r="AK105" s="351"/>
      <c r="AL105" s="337" t="s">
        <v>178</v>
      </c>
      <c r="AM105" s="461">
        <f>VLOOKUP($G105,女子,10,FALSE)</f>
        <v>0</v>
      </c>
      <c r="AN105" s="462"/>
      <c r="AO105" s="402" t="s">
        <v>376</v>
      </c>
      <c r="AP105" s="403"/>
      <c r="AQ105" s="141" t="s">
        <v>233</v>
      </c>
      <c r="AR105" s="332">
        <f>AR103</f>
        <v>0</v>
      </c>
      <c r="AS105" s="332"/>
      <c r="AT105" s="332"/>
      <c r="AU105" s="144" t="s">
        <v>234</v>
      </c>
      <c r="AV105" s="333">
        <f>AV103</f>
        <v>0</v>
      </c>
      <c r="AW105" s="333"/>
      <c r="AX105" s="333"/>
      <c r="AY105" s="60"/>
      <c r="AZ105" s="60"/>
      <c r="BA105" s="60"/>
      <c r="BB105" s="60"/>
      <c r="BC105" s="60"/>
      <c r="BD105" s="60"/>
      <c r="BE105" s="60"/>
      <c r="BF105" s="60"/>
      <c r="BG105" s="60"/>
      <c r="BH105" s="143"/>
      <c r="BI105" s="62"/>
      <c r="BJ105" s="75"/>
      <c r="BK105" s="334" t="s">
        <v>235</v>
      </c>
      <c r="BL105" s="330">
        <f>BL103:BL103</f>
        <v>0</v>
      </c>
      <c r="BM105" s="330"/>
      <c r="BN105" s="330"/>
      <c r="BO105" s="333" t="s">
        <v>234</v>
      </c>
      <c r="BP105" s="330">
        <f>BP103:BP103</f>
        <v>0</v>
      </c>
      <c r="BQ105" s="330"/>
      <c r="BR105" s="330"/>
      <c r="BS105" s="333" t="s">
        <v>234</v>
      </c>
      <c r="BT105" s="330"/>
      <c r="BU105" s="330"/>
      <c r="BV105" s="330"/>
      <c r="BW105" s="862"/>
      <c r="BX105" s="863"/>
      <c r="BY105" s="866"/>
      <c r="BZ105" s="867"/>
      <c r="CA105" s="868"/>
      <c r="CB105" s="47"/>
      <c r="CC105" s="47"/>
      <c r="CD105" s="47"/>
      <c r="CE105" s="47"/>
    </row>
    <row r="106" spans="2:83" s="49" customFormat="1" ht="21" customHeight="1" thickBot="1">
      <c r="B106" s="844"/>
      <c r="C106" s="845"/>
      <c r="D106" s="241"/>
      <c r="E106" s="293"/>
      <c r="F106" s="295"/>
      <c r="G106" s="297"/>
      <c r="H106" s="297"/>
      <c r="I106" s="248"/>
      <c r="J106" s="305"/>
      <c r="K106" s="301"/>
      <c r="L106" s="302"/>
      <c r="M106" s="302"/>
      <c r="N106" s="303"/>
      <c r="O106" s="838">
        <f>VLOOKUP($G105,女子,8,FALSE)</f>
        <v>0</v>
      </c>
      <c r="P106" s="839"/>
      <c r="Q106" s="839"/>
      <c r="R106" s="839"/>
      <c r="S106" s="840"/>
      <c r="T106" s="839">
        <f>VLOOKUP($G105,女子,9,FALSE)</f>
        <v>0</v>
      </c>
      <c r="U106" s="839"/>
      <c r="V106" s="839"/>
      <c r="W106" s="839"/>
      <c r="X106" s="841"/>
      <c r="Y106" s="312"/>
      <c r="Z106" s="313"/>
      <c r="AA106" s="314"/>
      <c r="AB106" s="289"/>
      <c r="AC106" s="316"/>
      <c r="AD106" s="258"/>
      <c r="AE106" s="255"/>
      <c r="AF106" s="254"/>
      <c r="AG106" s="255"/>
      <c r="AH106" s="255"/>
      <c r="AI106" s="254"/>
      <c r="AJ106" s="255"/>
      <c r="AK106" s="255"/>
      <c r="AL106" s="252"/>
      <c r="AM106" s="249"/>
      <c r="AN106" s="248"/>
      <c r="AO106" s="873"/>
      <c r="AP106" s="874"/>
      <c r="AQ106" s="290">
        <f>AQ104</f>
        <v>0</v>
      </c>
      <c r="AR106" s="291"/>
      <c r="AS106" s="291"/>
      <c r="AT106" s="291"/>
      <c r="AU106" s="291"/>
      <c r="AV106" s="291"/>
      <c r="AW106" s="291"/>
      <c r="AX106" s="291"/>
      <c r="AY106" s="291"/>
      <c r="AZ106" s="291"/>
      <c r="BA106" s="291"/>
      <c r="BB106" s="291"/>
      <c r="BC106" s="291"/>
      <c r="BD106" s="291"/>
      <c r="BE106" s="291"/>
      <c r="BF106" s="291"/>
      <c r="BG106" s="291"/>
      <c r="BH106" s="291"/>
      <c r="BI106" s="291"/>
      <c r="BJ106" s="292"/>
      <c r="BK106" s="289"/>
      <c r="BL106" s="285"/>
      <c r="BM106" s="285"/>
      <c r="BN106" s="285"/>
      <c r="BO106" s="260"/>
      <c r="BP106" s="285"/>
      <c r="BQ106" s="285"/>
      <c r="BR106" s="285"/>
      <c r="BS106" s="260"/>
      <c r="BT106" s="285"/>
      <c r="BU106" s="285"/>
      <c r="BV106" s="285"/>
      <c r="BW106" s="864"/>
      <c r="BX106" s="865"/>
      <c r="BY106" s="869"/>
      <c r="BZ106" s="870"/>
      <c r="CA106" s="871"/>
      <c r="CB106" s="1"/>
      <c r="CC106" s="1"/>
      <c r="CD106" s="1"/>
      <c r="CE106" s="1"/>
    </row>
    <row r="107" ht="12" customHeight="1"/>
    <row r="108" spans="4:90" s="50" customFormat="1" ht="15" customHeight="1">
      <c r="D108" s="266" t="s">
        <v>279</v>
      </c>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c r="BB108" s="261"/>
      <c r="BC108" s="261"/>
      <c r="BD108" s="261"/>
      <c r="BE108" s="261"/>
      <c r="BF108" s="261"/>
      <c r="BG108" s="261"/>
      <c r="BH108" s="261"/>
      <c r="BI108" s="261"/>
      <c r="BJ108" s="261"/>
      <c r="BK108" s="261"/>
      <c r="BL108" s="261"/>
      <c r="BM108" s="261"/>
      <c r="BN108" s="261"/>
      <c r="BO108" s="261"/>
      <c r="BP108" s="261"/>
      <c r="BQ108" s="261"/>
      <c r="BR108" s="261"/>
      <c r="BS108" s="261"/>
      <c r="BT108" s="261"/>
      <c r="BU108" s="261"/>
      <c r="BV108" s="261"/>
      <c r="BW108" s="261"/>
      <c r="BX108" s="261"/>
      <c r="BY108" s="261"/>
      <c r="BZ108" s="261"/>
      <c r="CA108" s="261"/>
      <c r="CB108" s="52"/>
      <c r="CD108" s="9"/>
      <c r="CE108" s="9"/>
      <c r="CF108" s="9"/>
      <c r="CG108" s="9"/>
      <c r="CH108" s="9"/>
      <c r="CI108" s="9"/>
      <c r="CJ108" s="9"/>
      <c r="CK108" s="48"/>
      <c r="CL108" s="9"/>
    </row>
    <row r="109" ht="2.25" customHeight="1"/>
    <row r="112" spans="4:90" s="50" customFormat="1" ht="15" customHeight="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52"/>
      <c r="CD112" s="9"/>
      <c r="CE112" s="9"/>
      <c r="CF112" s="9"/>
      <c r="CG112" s="9"/>
      <c r="CH112" s="9"/>
      <c r="CI112" s="9"/>
      <c r="CJ112" s="9"/>
      <c r="CK112" s="48"/>
      <c r="CL112" s="9"/>
    </row>
  </sheetData>
  <sheetProtection password="E630" sheet="1"/>
  <mergeCells count="1500">
    <mergeCell ref="BK65:BK66"/>
    <mergeCell ref="BL65:BN66"/>
    <mergeCell ref="AJ65:AK66"/>
    <mergeCell ref="AL65:AL66"/>
    <mergeCell ref="AM65:AN66"/>
    <mergeCell ref="J83:J84"/>
    <mergeCell ref="J85:J86"/>
    <mergeCell ref="J87:J88"/>
    <mergeCell ref="AV65:AX65"/>
    <mergeCell ref="J71:J72"/>
    <mergeCell ref="J73:J74"/>
    <mergeCell ref="J75:J76"/>
    <mergeCell ref="J77:J78"/>
    <mergeCell ref="AO65:AP66"/>
    <mergeCell ref="AD65:AE66"/>
    <mergeCell ref="BW65:BX66"/>
    <mergeCell ref="BY65:CA66"/>
    <mergeCell ref="O66:S66"/>
    <mergeCell ref="T66:X66"/>
    <mergeCell ref="AQ66:BJ66"/>
    <mergeCell ref="BO65:BO66"/>
    <mergeCell ref="BP65:BR66"/>
    <mergeCell ref="BS65:BS66"/>
    <mergeCell ref="BT65:BV66"/>
    <mergeCell ref="AR65:AT65"/>
    <mergeCell ref="AG65:AH66"/>
    <mergeCell ref="AI65:AI66"/>
    <mergeCell ref="O65:S65"/>
    <mergeCell ref="T65:X65"/>
    <mergeCell ref="Y65:AA66"/>
    <mergeCell ref="AB65:AC66"/>
    <mergeCell ref="AF65:AF66"/>
    <mergeCell ref="D65:E66"/>
    <mergeCell ref="F65:F66"/>
    <mergeCell ref="G65:I66"/>
    <mergeCell ref="K65:N66"/>
    <mergeCell ref="J65:J66"/>
    <mergeCell ref="BW63:BX64"/>
    <mergeCell ref="BY63:CA64"/>
    <mergeCell ref="O64:S64"/>
    <mergeCell ref="T64:X64"/>
    <mergeCell ref="AQ64:BJ64"/>
    <mergeCell ref="BO63:BO64"/>
    <mergeCell ref="BP63:BR64"/>
    <mergeCell ref="BS63:BS64"/>
    <mergeCell ref="BT63:BV64"/>
    <mergeCell ref="AR63:AT63"/>
    <mergeCell ref="BK63:BK64"/>
    <mergeCell ref="BL63:BN64"/>
    <mergeCell ref="AJ63:AK64"/>
    <mergeCell ref="AL63:AL64"/>
    <mergeCell ref="AM63:AN64"/>
    <mergeCell ref="AO63:AP64"/>
    <mergeCell ref="AB63:AC64"/>
    <mergeCell ref="AD63:AE64"/>
    <mergeCell ref="AI63:AI64"/>
    <mergeCell ref="AV63:AX63"/>
    <mergeCell ref="AF63:AF64"/>
    <mergeCell ref="AG63:AH64"/>
    <mergeCell ref="D63:E64"/>
    <mergeCell ref="F63:F64"/>
    <mergeCell ref="G63:I64"/>
    <mergeCell ref="K63:N64"/>
    <mergeCell ref="J63:J64"/>
    <mergeCell ref="O63:S63"/>
    <mergeCell ref="T63:X63"/>
    <mergeCell ref="Y63:AA64"/>
    <mergeCell ref="BW61:BX62"/>
    <mergeCell ref="BL61:BN62"/>
    <mergeCell ref="AJ61:AK62"/>
    <mergeCell ref="AL61:AL62"/>
    <mergeCell ref="AM61:AN62"/>
    <mergeCell ref="AO61:AP62"/>
    <mergeCell ref="AB61:AC62"/>
    <mergeCell ref="BY61:CA62"/>
    <mergeCell ref="O62:S62"/>
    <mergeCell ref="T62:X62"/>
    <mergeCell ref="AQ62:BJ62"/>
    <mergeCell ref="BO61:BO62"/>
    <mergeCell ref="BP61:BR62"/>
    <mergeCell ref="BS61:BS62"/>
    <mergeCell ref="BT61:BV62"/>
    <mergeCell ref="AR61:AT61"/>
    <mergeCell ref="BK61:BK62"/>
    <mergeCell ref="AD61:AE62"/>
    <mergeCell ref="AI61:AI62"/>
    <mergeCell ref="AV61:AX61"/>
    <mergeCell ref="AF61:AF62"/>
    <mergeCell ref="AG61:AH62"/>
    <mergeCell ref="D61:E62"/>
    <mergeCell ref="F61:F62"/>
    <mergeCell ref="G61:I62"/>
    <mergeCell ref="K61:N62"/>
    <mergeCell ref="J61:J62"/>
    <mergeCell ref="O61:S61"/>
    <mergeCell ref="T61:X61"/>
    <mergeCell ref="Y61:AA62"/>
    <mergeCell ref="BW59:BX60"/>
    <mergeCell ref="BL59:BN60"/>
    <mergeCell ref="AJ59:AK60"/>
    <mergeCell ref="AL59:AL60"/>
    <mergeCell ref="AM59:AN60"/>
    <mergeCell ref="AO59:AP60"/>
    <mergeCell ref="AB59:AC60"/>
    <mergeCell ref="BY59:CA60"/>
    <mergeCell ref="O60:S60"/>
    <mergeCell ref="T60:X60"/>
    <mergeCell ref="AQ60:BJ60"/>
    <mergeCell ref="BO59:BO60"/>
    <mergeCell ref="BP59:BR60"/>
    <mergeCell ref="BS59:BS60"/>
    <mergeCell ref="BT59:BV60"/>
    <mergeCell ref="AR59:AT59"/>
    <mergeCell ref="BK59:BK60"/>
    <mergeCell ref="AD59:AE60"/>
    <mergeCell ref="AI59:AI60"/>
    <mergeCell ref="AV59:AX59"/>
    <mergeCell ref="AF59:AF60"/>
    <mergeCell ref="AG59:AH60"/>
    <mergeCell ref="D59:E60"/>
    <mergeCell ref="F59:F60"/>
    <mergeCell ref="G59:I60"/>
    <mergeCell ref="K59:N60"/>
    <mergeCell ref="J59:J60"/>
    <mergeCell ref="O59:S59"/>
    <mergeCell ref="T59:X59"/>
    <mergeCell ref="Y59:AA60"/>
    <mergeCell ref="BY57:CA58"/>
    <mergeCell ref="O58:S58"/>
    <mergeCell ref="T58:X58"/>
    <mergeCell ref="AQ58:BJ58"/>
    <mergeCell ref="BP57:BR58"/>
    <mergeCell ref="BS57:BS58"/>
    <mergeCell ref="BT57:BV58"/>
    <mergeCell ref="BW57:BX58"/>
    <mergeCell ref="AV57:AX57"/>
    <mergeCell ref="BK57:BK58"/>
    <mergeCell ref="AF57:AF58"/>
    <mergeCell ref="AG57:AH58"/>
    <mergeCell ref="AI57:AI58"/>
    <mergeCell ref="AJ57:AK58"/>
    <mergeCell ref="BL57:BN58"/>
    <mergeCell ref="BO57:BO58"/>
    <mergeCell ref="AL57:AL58"/>
    <mergeCell ref="AM57:AN58"/>
    <mergeCell ref="AO57:AP58"/>
    <mergeCell ref="AR57:AT57"/>
    <mergeCell ref="O57:S57"/>
    <mergeCell ref="T57:X57"/>
    <mergeCell ref="Y57:AA58"/>
    <mergeCell ref="AB57:AC58"/>
    <mergeCell ref="AD57:AE58"/>
    <mergeCell ref="D57:E58"/>
    <mergeCell ref="F57:F58"/>
    <mergeCell ref="G57:I58"/>
    <mergeCell ref="K57:N58"/>
    <mergeCell ref="J57:J58"/>
    <mergeCell ref="BT55:BV56"/>
    <mergeCell ref="BW55:BX56"/>
    <mergeCell ref="BY55:CA56"/>
    <mergeCell ref="BO55:BO56"/>
    <mergeCell ref="BP55:BR56"/>
    <mergeCell ref="BS55:BS56"/>
    <mergeCell ref="AG55:AH56"/>
    <mergeCell ref="AI55:AI56"/>
    <mergeCell ref="AQ56:BJ56"/>
    <mergeCell ref="AJ55:AK56"/>
    <mergeCell ref="AL55:AL56"/>
    <mergeCell ref="AM55:AN56"/>
    <mergeCell ref="BL55:BN56"/>
    <mergeCell ref="AO55:AP56"/>
    <mergeCell ref="AR55:AT55"/>
    <mergeCell ref="AV55:AX55"/>
    <mergeCell ref="BK55:BK56"/>
    <mergeCell ref="O56:S56"/>
    <mergeCell ref="T56:X56"/>
    <mergeCell ref="O55:S55"/>
    <mergeCell ref="T55:X55"/>
    <mergeCell ref="D55:E56"/>
    <mergeCell ref="F55:F56"/>
    <mergeCell ref="G55:I56"/>
    <mergeCell ref="K55:N56"/>
    <mergeCell ref="J55:J56"/>
    <mergeCell ref="Y55:AA56"/>
    <mergeCell ref="AB55:AC56"/>
    <mergeCell ref="AD55:AE56"/>
    <mergeCell ref="AI53:AI54"/>
    <mergeCell ref="Y53:AA54"/>
    <mergeCell ref="AB53:AC54"/>
    <mergeCell ref="AD53:AE54"/>
    <mergeCell ref="AF53:AF54"/>
    <mergeCell ref="AG53:AH54"/>
    <mergeCell ref="AF55:AF56"/>
    <mergeCell ref="BW53:BX54"/>
    <mergeCell ref="BK53:BK54"/>
    <mergeCell ref="BL53:BN54"/>
    <mergeCell ref="AJ53:AK54"/>
    <mergeCell ref="AL53:AL54"/>
    <mergeCell ref="AM53:AN54"/>
    <mergeCell ref="AV53:AX53"/>
    <mergeCell ref="AO53:AP54"/>
    <mergeCell ref="BY53:CA54"/>
    <mergeCell ref="O54:S54"/>
    <mergeCell ref="T54:X54"/>
    <mergeCell ref="AQ54:BJ54"/>
    <mergeCell ref="BO53:BO54"/>
    <mergeCell ref="BP53:BR54"/>
    <mergeCell ref="BS53:BS54"/>
    <mergeCell ref="BT53:BV54"/>
    <mergeCell ref="AR53:AT53"/>
    <mergeCell ref="T53:X53"/>
    <mergeCell ref="BT51:BV52"/>
    <mergeCell ref="D53:E54"/>
    <mergeCell ref="F53:F54"/>
    <mergeCell ref="G53:I54"/>
    <mergeCell ref="K53:N54"/>
    <mergeCell ref="J53:J54"/>
    <mergeCell ref="BK51:BK52"/>
    <mergeCell ref="O53:S53"/>
    <mergeCell ref="BL51:BN52"/>
    <mergeCell ref="AJ51:AK52"/>
    <mergeCell ref="BW51:BX52"/>
    <mergeCell ref="BY51:CA52"/>
    <mergeCell ref="O52:S52"/>
    <mergeCell ref="T52:X52"/>
    <mergeCell ref="AQ52:BJ52"/>
    <mergeCell ref="BO51:BO52"/>
    <mergeCell ref="BP51:BR52"/>
    <mergeCell ref="BS51:BS52"/>
    <mergeCell ref="AB51:AC52"/>
    <mergeCell ref="AD51:AE52"/>
    <mergeCell ref="AI51:AI52"/>
    <mergeCell ref="AV51:AX51"/>
    <mergeCell ref="AF51:AF52"/>
    <mergeCell ref="AG51:AH52"/>
    <mergeCell ref="AL51:AL52"/>
    <mergeCell ref="AM51:AN52"/>
    <mergeCell ref="AO51:AP52"/>
    <mergeCell ref="AR51:AT51"/>
    <mergeCell ref="D51:E52"/>
    <mergeCell ref="F51:F52"/>
    <mergeCell ref="G51:I52"/>
    <mergeCell ref="K51:N52"/>
    <mergeCell ref="J51:J52"/>
    <mergeCell ref="O51:S51"/>
    <mergeCell ref="T51:X51"/>
    <mergeCell ref="Y51:AA52"/>
    <mergeCell ref="O50:S50"/>
    <mergeCell ref="T50:X50"/>
    <mergeCell ref="Y49:AA50"/>
    <mergeCell ref="AM49:AN50"/>
    <mergeCell ref="AO49:AP50"/>
    <mergeCell ref="BY49:CA50"/>
    <mergeCell ref="BP49:BR50"/>
    <mergeCell ref="BS49:BS50"/>
    <mergeCell ref="BT49:BV50"/>
    <mergeCell ref="AQ50:BJ50"/>
    <mergeCell ref="BO49:BO50"/>
    <mergeCell ref="AR49:AT49"/>
    <mergeCell ref="BL49:BN50"/>
    <mergeCell ref="AB49:AC50"/>
    <mergeCell ref="BW49:BX50"/>
    <mergeCell ref="AD49:AE50"/>
    <mergeCell ref="AF49:AF50"/>
    <mergeCell ref="AG49:AH50"/>
    <mergeCell ref="AI49:AI50"/>
    <mergeCell ref="AV49:AX49"/>
    <mergeCell ref="BK49:BK50"/>
    <mergeCell ref="AJ49:AK50"/>
    <mergeCell ref="AL49:AL50"/>
    <mergeCell ref="BK47:BK48"/>
    <mergeCell ref="BL47:BN48"/>
    <mergeCell ref="BY47:CA48"/>
    <mergeCell ref="D49:E50"/>
    <mergeCell ref="F49:F50"/>
    <mergeCell ref="G49:I50"/>
    <mergeCell ref="K49:N50"/>
    <mergeCell ref="J49:J50"/>
    <mergeCell ref="O49:S49"/>
    <mergeCell ref="T49:X49"/>
    <mergeCell ref="BO47:BO48"/>
    <mergeCell ref="BP47:BR48"/>
    <mergeCell ref="AI47:AI48"/>
    <mergeCell ref="AJ47:AK48"/>
    <mergeCell ref="AL47:AL48"/>
    <mergeCell ref="AM47:AN48"/>
    <mergeCell ref="AO47:AP48"/>
    <mergeCell ref="AR47:AT47"/>
    <mergeCell ref="AV47:AX47"/>
    <mergeCell ref="AQ48:BJ48"/>
    <mergeCell ref="D47:E48"/>
    <mergeCell ref="F47:F48"/>
    <mergeCell ref="G47:I48"/>
    <mergeCell ref="K47:N48"/>
    <mergeCell ref="J47:J48"/>
    <mergeCell ref="AG47:AH48"/>
    <mergeCell ref="AB47:AC48"/>
    <mergeCell ref="AD47:AE48"/>
    <mergeCell ref="AF47:AF48"/>
    <mergeCell ref="O47:S47"/>
    <mergeCell ref="T47:X47"/>
    <mergeCell ref="O48:S48"/>
    <mergeCell ref="T48:X48"/>
    <mergeCell ref="W2:Y3"/>
    <mergeCell ref="Z2:Z3"/>
    <mergeCell ref="AA2:AC3"/>
    <mergeCell ref="AD2:AD3"/>
    <mergeCell ref="AE2:AG3"/>
    <mergeCell ref="AJ2:BH3"/>
    <mergeCell ref="Y47:AA48"/>
    <mergeCell ref="BW2:BZ2"/>
    <mergeCell ref="V5:AA5"/>
    <mergeCell ref="AC5:AG5"/>
    <mergeCell ref="AI5:AU5"/>
    <mergeCell ref="AW5:BJ5"/>
    <mergeCell ref="BL5:BQ5"/>
    <mergeCell ref="BR5:BS5"/>
    <mergeCell ref="BU5:BV5"/>
    <mergeCell ref="BX5:BY5"/>
    <mergeCell ref="BM2:BQ3"/>
    <mergeCell ref="AK6:AP6"/>
    <mergeCell ref="AQ6:BM6"/>
    <mergeCell ref="BQ6:BZ6"/>
    <mergeCell ref="Q7:R9"/>
    <mergeCell ref="B6:E6"/>
    <mergeCell ref="Y8:AD8"/>
    <mergeCell ref="H7:J9"/>
    <mergeCell ref="K6:R6"/>
    <mergeCell ref="K7:L9"/>
    <mergeCell ref="B7:C9"/>
    <mergeCell ref="D7:E9"/>
    <mergeCell ref="F7:G9"/>
    <mergeCell ref="M7:N9"/>
    <mergeCell ref="CA7:CA8"/>
    <mergeCell ref="AQ7:BM8"/>
    <mergeCell ref="BN7:BO8"/>
    <mergeCell ref="BP7:BP8"/>
    <mergeCell ref="BQ7:BZ8"/>
    <mergeCell ref="AQ9:AS9"/>
    <mergeCell ref="AT9:BZ9"/>
    <mergeCell ref="G10:G14"/>
    <mergeCell ref="U10:U14"/>
    <mergeCell ref="W10:Y10"/>
    <mergeCell ref="AA10:AD10"/>
    <mergeCell ref="AR10:AR14"/>
    <mergeCell ref="AS10:AT11"/>
    <mergeCell ref="AK7:AP9"/>
    <mergeCell ref="S7:X7"/>
    <mergeCell ref="AS12:AT14"/>
    <mergeCell ref="AU12:AW14"/>
    <mergeCell ref="AX12:AX14"/>
    <mergeCell ref="AY12:BA14"/>
    <mergeCell ref="BU11:BW11"/>
    <mergeCell ref="BY11:CA11"/>
    <mergeCell ref="BB12:BB14"/>
    <mergeCell ref="AU10:AW11"/>
    <mergeCell ref="AX10:AX11"/>
    <mergeCell ref="AY10:BA11"/>
    <mergeCell ref="BB10:BB11"/>
    <mergeCell ref="BG10:BH10"/>
    <mergeCell ref="BG11:BN14"/>
    <mergeCell ref="BO11:BP11"/>
    <mergeCell ref="BQ11:BS11"/>
    <mergeCell ref="BY12:CA13"/>
    <mergeCell ref="V14:X14"/>
    <mergeCell ref="Y14:AI14"/>
    <mergeCell ref="AK14:AP14"/>
    <mergeCell ref="BO14:BP14"/>
    <mergeCell ref="BQ14:BS14"/>
    <mergeCell ref="BU14:BW14"/>
    <mergeCell ref="BY14:CA14"/>
    <mergeCell ref="BC12:BE14"/>
    <mergeCell ref="BX12:BX13"/>
    <mergeCell ref="BF10:BF14"/>
    <mergeCell ref="D15:E16"/>
    <mergeCell ref="F15:I16"/>
    <mergeCell ref="K15:N16"/>
    <mergeCell ref="O15:S15"/>
    <mergeCell ref="O16:S16"/>
    <mergeCell ref="V11:AQ13"/>
    <mergeCell ref="AO15:BJ16"/>
    <mergeCell ref="BC10:BE11"/>
    <mergeCell ref="BU12:BW13"/>
    <mergeCell ref="BO12:BP13"/>
    <mergeCell ref="BQ12:BS13"/>
    <mergeCell ref="BT12:BT13"/>
    <mergeCell ref="BY15:CA16"/>
    <mergeCell ref="T15:X15"/>
    <mergeCell ref="Y15:AA16"/>
    <mergeCell ref="AB15:AL16"/>
    <mergeCell ref="AM15:AN16"/>
    <mergeCell ref="T16:X16"/>
    <mergeCell ref="BK15:BV16"/>
    <mergeCell ref="BW15:BX16"/>
    <mergeCell ref="AO17:AP18"/>
    <mergeCell ref="D17:E18"/>
    <mergeCell ref="F17:F18"/>
    <mergeCell ref="G17:I18"/>
    <mergeCell ref="K17:N18"/>
    <mergeCell ref="O17:S17"/>
    <mergeCell ref="T17:X17"/>
    <mergeCell ref="Y17:AA18"/>
    <mergeCell ref="AB17:AC18"/>
    <mergeCell ref="AV17:AX17"/>
    <mergeCell ref="BK17:BK18"/>
    <mergeCell ref="BL17:BN18"/>
    <mergeCell ref="AD17:AE18"/>
    <mergeCell ref="AF17:AF18"/>
    <mergeCell ref="AG17:AH18"/>
    <mergeCell ref="AI17:AI18"/>
    <mergeCell ref="AJ17:AK18"/>
    <mergeCell ref="AL17:AL18"/>
    <mergeCell ref="AM17:AN18"/>
    <mergeCell ref="D19:E20"/>
    <mergeCell ref="F19:F20"/>
    <mergeCell ref="G19:I20"/>
    <mergeCell ref="K19:N20"/>
    <mergeCell ref="BW17:BX18"/>
    <mergeCell ref="BY17:CA18"/>
    <mergeCell ref="O18:S18"/>
    <mergeCell ref="T18:X18"/>
    <mergeCell ref="AQ18:BJ18"/>
    <mergeCell ref="BO17:BO18"/>
    <mergeCell ref="BP17:BR18"/>
    <mergeCell ref="BS17:BS18"/>
    <mergeCell ref="BT17:BV18"/>
    <mergeCell ref="AR17:AT17"/>
    <mergeCell ref="AD19:AE20"/>
    <mergeCell ref="AF19:AF20"/>
    <mergeCell ref="AG19:AH20"/>
    <mergeCell ref="AI19:AI20"/>
    <mergeCell ref="O19:S19"/>
    <mergeCell ref="T19:X19"/>
    <mergeCell ref="Y19:AA20"/>
    <mergeCell ref="AB19:AC20"/>
    <mergeCell ref="AV19:AX19"/>
    <mergeCell ref="BK19:BK20"/>
    <mergeCell ref="BL19:BN20"/>
    <mergeCell ref="AJ19:AK20"/>
    <mergeCell ref="AL19:AL20"/>
    <mergeCell ref="AM19:AN20"/>
    <mergeCell ref="AO19:AP20"/>
    <mergeCell ref="BW19:BX20"/>
    <mergeCell ref="BY19:CA20"/>
    <mergeCell ref="O20:S20"/>
    <mergeCell ref="T20:X20"/>
    <mergeCell ref="AQ20:BJ20"/>
    <mergeCell ref="BO19:BO20"/>
    <mergeCell ref="BP19:BR20"/>
    <mergeCell ref="BS19:BS20"/>
    <mergeCell ref="BT19:BV20"/>
    <mergeCell ref="AR19:AT19"/>
    <mergeCell ref="O21:S21"/>
    <mergeCell ref="T21:X21"/>
    <mergeCell ref="Y21:AA22"/>
    <mergeCell ref="AB21:AC22"/>
    <mergeCell ref="D21:E22"/>
    <mergeCell ref="F21:F22"/>
    <mergeCell ref="G21:I22"/>
    <mergeCell ref="K21:N22"/>
    <mergeCell ref="J21:J22"/>
    <mergeCell ref="AD21:AE22"/>
    <mergeCell ref="AF21:AF22"/>
    <mergeCell ref="AG21:AH22"/>
    <mergeCell ref="AI21:AI22"/>
    <mergeCell ref="BY21:CA22"/>
    <mergeCell ref="O22:S22"/>
    <mergeCell ref="T22:X22"/>
    <mergeCell ref="AQ22:BJ22"/>
    <mergeCell ref="BO21:BO22"/>
    <mergeCell ref="BP21:BR22"/>
    <mergeCell ref="BS21:BS22"/>
    <mergeCell ref="BT21:BV22"/>
    <mergeCell ref="AR21:AT21"/>
    <mergeCell ref="AV21:AX21"/>
    <mergeCell ref="D23:E24"/>
    <mergeCell ref="F23:F24"/>
    <mergeCell ref="G23:I24"/>
    <mergeCell ref="K23:N24"/>
    <mergeCell ref="J23:J24"/>
    <mergeCell ref="BW21:BX22"/>
    <mergeCell ref="BK21:BK22"/>
    <mergeCell ref="BL21:BN22"/>
    <mergeCell ref="AJ21:AK22"/>
    <mergeCell ref="AL21:AL22"/>
    <mergeCell ref="AM21:AN22"/>
    <mergeCell ref="AO21:AP22"/>
    <mergeCell ref="AD23:AE24"/>
    <mergeCell ref="AF23:AF24"/>
    <mergeCell ref="AG23:AH24"/>
    <mergeCell ref="AI23:AI24"/>
    <mergeCell ref="O23:S23"/>
    <mergeCell ref="T23:X23"/>
    <mergeCell ref="Y23:AA24"/>
    <mergeCell ref="AB23:AC24"/>
    <mergeCell ref="AV23:AX23"/>
    <mergeCell ref="BK23:BK24"/>
    <mergeCell ref="BL23:BN24"/>
    <mergeCell ref="AJ23:AK24"/>
    <mergeCell ref="AL23:AL24"/>
    <mergeCell ref="AM23:AN24"/>
    <mergeCell ref="AO23:AP24"/>
    <mergeCell ref="BW23:BX24"/>
    <mergeCell ref="BY23:CA24"/>
    <mergeCell ref="O24:S24"/>
    <mergeCell ref="T24:X24"/>
    <mergeCell ref="AQ24:BJ24"/>
    <mergeCell ref="BO23:BO24"/>
    <mergeCell ref="BP23:BR24"/>
    <mergeCell ref="BS23:BS24"/>
    <mergeCell ref="BT23:BV24"/>
    <mergeCell ref="AR23:AT23"/>
    <mergeCell ref="O25:S25"/>
    <mergeCell ref="T25:X25"/>
    <mergeCell ref="Y25:AA26"/>
    <mergeCell ref="AB25:AC26"/>
    <mergeCell ref="D25:E26"/>
    <mergeCell ref="F25:F26"/>
    <mergeCell ref="G25:I26"/>
    <mergeCell ref="K25:N26"/>
    <mergeCell ref="J25:J26"/>
    <mergeCell ref="AD25:AE26"/>
    <mergeCell ref="AF25:AF26"/>
    <mergeCell ref="AG25:AH26"/>
    <mergeCell ref="AI25:AI26"/>
    <mergeCell ref="BY25:CA26"/>
    <mergeCell ref="O26:S26"/>
    <mergeCell ref="T26:X26"/>
    <mergeCell ref="AQ26:BJ26"/>
    <mergeCell ref="BO25:BO26"/>
    <mergeCell ref="BP25:BR26"/>
    <mergeCell ref="BS25:BS26"/>
    <mergeCell ref="BT25:BV26"/>
    <mergeCell ref="AR25:AT25"/>
    <mergeCell ref="AV25:AX25"/>
    <mergeCell ref="D27:E28"/>
    <mergeCell ref="F27:F28"/>
    <mergeCell ref="G27:I28"/>
    <mergeCell ref="K27:N28"/>
    <mergeCell ref="J27:J28"/>
    <mergeCell ref="BW25:BX26"/>
    <mergeCell ref="BK25:BK26"/>
    <mergeCell ref="BL25:BN26"/>
    <mergeCell ref="AJ25:AK26"/>
    <mergeCell ref="AL25:AL26"/>
    <mergeCell ref="AM25:AN26"/>
    <mergeCell ref="AO25:AP26"/>
    <mergeCell ref="AD27:AE28"/>
    <mergeCell ref="AF27:AF28"/>
    <mergeCell ref="AG27:AH28"/>
    <mergeCell ref="AI27:AI28"/>
    <mergeCell ref="O27:S27"/>
    <mergeCell ref="T27:X27"/>
    <mergeCell ref="Y27:AA28"/>
    <mergeCell ref="AB27:AC28"/>
    <mergeCell ref="AV27:AX27"/>
    <mergeCell ref="BK27:BK28"/>
    <mergeCell ref="BL27:BN28"/>
    <mergeCell ref="AJ27:AK28"/>
    <mergeCell ref="AL27:AL28"/>
    <mergeCell ref="AM27:AN28"/>
    <mergeCell ref="AO27:AP28"/>
    <mergeCell ref="BW27:BX28"/>
    <mergeCell ref="BY27:CA28"/>
    <mergeCell ref="O28:S28"/>
    <mergeCell ref="T28:X28"/>
    <mergeCell ref="AQ28:BJ28"/>
    <mergeCell ref="BO27:BO28"/>
    <mergeCell ref="BP27:BR28"/>
    <mergeCell ref="BS27:BS28"/>
    <mergeCell ref="BT27:BV28"/>
    <mergeCell ref="AR27:AT27"/>
    <mergeCell ref="O29:S29"/>
    <mergeCell ref="T29:X29"/>
    <mergeCell ref="Y29:AA30"/>
    <mergeCell ref="AB29:AC30"/>
    <mergeCell ref="D29:E30"/>
    <mergeCell ref="F29:F30"/>
    <mergeCell ref="G29:I30"/>
    <mergeCell ref="K29:N30"/>
    <mergeCell ref="J29:J30"/>
    <mergeCell ref="AD29:AE30"/>
    <mergeCell ref="AF29:AF30"/>
    <mergeCell ref="AG29:AH30"/>
    <mergeCell ref="AI29:AI30"/>
    <mergeCell ref="BY29:CA30"/>
    <mergeCell ref="O30:S30"/>
    <mergeCell ref="T30:X30"/>
    <mergeCell ref="AQ30:BJ30"/>
    <mergeCell ref="BO29:BO30"/>
    <mergeCell ref="BP29:BR30"/>
    <mergeCell ref="BS29:BS30"/>
    <mergeCell ref="BT29:BV30"/>
    <mergeCell ref="AR29:AT29"/>
    <mergeCell ref="AV29:AX29"/>
    <mergeCell ref="D31:E32"/>
    <mergeCell ref="F31:F32"/>
    <mergeCell ref="G31:I32"/>
    <mergeCell ref="K31:N32"/>
    <mergeCell ref="J31:J32"/>
    <mergeCell ref="BW29:BX30"/>
    <mergeCell ref="BK29:BK30"/>
    <mergeCell ref="BL29:BN30"/>
    <mergeCell ref="AJ29:AK30"/>
    <mergeCell ref="AL29:AL30"/>
    <mergeCell ref="AM29:AN30"/>
    <mergeCell ref="AO29:AP30"/>
    <mergeCell ref="AD31:AE32"/>
    <mergeCell ref="AF31:AF32"/>
    <mergeCell ref="AG31:AH32"/>
    <mergeCell ref="AI31:AI32"/>
    <mergeCell ref="O31:S31"/>
    <mergeCell ref="T31:X31"/>
    <mergeCell ref="Y31:AA32"/>
    <mergeCell ref="AB31:AC32"/>
    <mergeCell ref="AV31:AX31"/>
    <mergeCell ref="BK31:BK32"/>
    <mergeCell ref="BL31:BN32"/>
    <mergeCell ref="AJ31:AK32"/>
    <mergeCell ref="AL31:AL32"/>
    <mergeCell ref="AM31:AN32"/>
    <mergeCell ref="AO31:AP32"/>
    <mergeCell ref="BW31:BX32"/>
    <mergeCell ref="BY31:CA32"/>
    <mergeCell ref="O32:S32"/>
    <mergeCell ref="T32:X32"/>
    <mergeCell ref="AQ32:BJ32"/>
    <mergeCell ref="BO31:BO32"/>
    <mergeCell ref="BP31:BR32"/>
    <mergeCell ref="BS31:BS32"/>
    <mergeCell ref="BT31:BV32"/>
    <mergeCell ref="AR31:AT31"/>
    <mergeCell ref="O33:S33"/>
    <mergeCell ref="T33:X33"/>
    <mergeCell ref="Y33:AA34"/>
    <mergeCell ref="AB33:AC34"/>
    <mergeCell ref="D33:E34"/>
    <mergeCell ref="F33:F34"/>
    <mergeCell ref="G33:I34"/>
    <mergeCell ref="K33:N34"/>
    <mergeCell ref="J33:J34"/>
    <mergeCell ref="AD33:AE34"/>
    <mergeCell ref="AF33:AF34"/>
    <mergeCell ref="AG33:AH34"/>
    <mergeCell ref="AI33:AI34"/>
    <mergeCell ref="BY33:CA34"/>
    <mergeCell ref="O34:S34"/>
    <mergeCell ref="T34:X34"/>
    <mergeCell ref="AQ34:BJ34"/>
    <mergeCell ref="BO33:BO34"/>
    <mergeCell ref="BP33:BR34"/>
    <mergeCell ref="BS33:BS34"/>
    <mergeCell ref="BT33:BV34"/>
    <mergeCell ref="AR33:AT33"/>
    <mergeCell ref="AV33:AX33"/>
    <mergeCell ref="D35:E36"/>
    <mergeCell ref="F35:F36"/>
    <mergeCell ref="G35:I36"/>
    <mergeCell ref="K35:N36"/>
    <mergeCell ref="J35:J36"/>
    <mergeCell ref="BW33:BX34"/>
    <mergeCell ref="BK33:BK34"/>
    <mergeCell ref="BL33:BN34"/>
    <mergeCell ref="AJ33:AK34"/>
    <mergeCell ref="AL33:AL34"/>
    <mergeCell ref="AM33:AN34"/>
    <mergeCell ref="AO33:AP34"/>
    <mergeCell ref="AD35:AE36"/>
    <mergeCell ref="AF35:AF36"/>
    <mergeCell ref="AG35:AH36"/>
    <mergeCell ref="AI35:AI36"/>
    <mergeCell ref="O35:S35"/>
    <mergeCell ref="T35:X35"/>
    <mergeCell ref="Y35:AA36"/>
    <mergeCell ref="AB35:AC36"/>
    <mergeCell ref="AV35:AX35"/>
    <mergeCell ref="BK35:BK36"/>
    <mergeCell ref="BL35:BN36"/>
    <mergeCell ref="AJ35:AK36"/>
    <mergeCell ref="AL35:AL36"/>
    <mergeCell ref="AM35:AN36"/>
    <mergeCell ref="AO35:AP36"/>
    <mergeCell ref="BW35:BX36"/>
    <mergeCell ref="BY35:CA36"/>
    <mergeCell ref="O36:S36"/>
    <mergeCell ref="T36:X36"/>
    <mergeCell ref="AQ36:BJ36"/>
    <mergeCell ref="BO35:BO36"/>
    <mergeCell ref="BP35:BR36"/>
    <mergeCell ref="BS35:BS36"/>
    <mergeCell ref="BT35:BV36"/>
    <mergeCell ref="AR35:AT35"/>
    <mergeCell ref="O37:S37"/>
    <mergeCell ref="T37:X37"/>
    <mergeCell ref="Y37:AA38"/>
    <mergeCell ref="AB37:AC38"/>
    <mergeCell ref="D37:E38"/>
    <mergeCell ref="F37:F38"/>
    <mergeCell ref="G37:I38"/>
    <mergeCell ref="K37:N38"/>
    <mergeCell ref="J37:J38"/>
    <mergeCell ref="AD37:AE38"/>
    <mergeCell ref="AF37:AF38"/>
    <mergeCell ref="AG37:AH38"/>
    <mergeCell ref="AI37:AI38"/>
    <mergeCell ref="BY37:CA38"/>
    <mergeCell ref="O38:S38"/>
    <mergeCell ref="T38:X38"/>
    <mergeCell ref="AQ38:BJ38"/>
    <mergeCell ref="BO37:BO38"/>
    <mergeCell ref="BP37:BR38"/>
    <mergeCell ref="BS37:BS38"/>
    <mergeCell ref="BT37:BV38"/>
    <mergeCell ref="AR37:AT37"/>
    <mergeCell ref="AV37:AX37"/>
    <mergeCell ref="D39:E40"/>
    <mergeCell ref="F39:F40"/>
    <mergeCell ref="G39:I40"/>
    <mergeCell ref="K39:N40"/>
    <mergeCell ref="J39:J40"/>
    <mergeCell ref="BW37:BX38"/>
    <mergeCell ref="BK37:BK38"/>
    <mergeCell ref="BL37:BN38"/>
    <mergeCell ref="AJ37:AK38"/>
    <mergeCell ref="AL37:AL38"/>
    <mergeCell ref="AM37:AN38"/>
    <mergeCell ref="AO37:AP38"/>
    <mergeCell ref="AD39:AE40"/>
    <mergeCell ref="AF39:AF40"/>
    <mergeCell ref="AG39:AH40"/>
    <mergeCell ref="AI39:AI40"/>
    <mergeCell ref="O39:S39"/>
    <mergeCell ref="T39:X39"/>
    <mergeCell ref="Y39:AA40"/>
    <mergeCell ref="AB39:AC40"/>
    <mergeCell ref="AV39:AX39"/>
    <mergeCell ref="BK39:BK40"/>
    <mergeCell ref="BL39:BN40"/>
    <mergeCell ref="AJ39:AK40"/>
    <mergeCell ref="AL39:AL40"/>
    <mergeCell ref="AM39:AN40"/>
    <mergeCell ref="AO39:AP40"/>
    <mergeCell ref="BW39:BX40"/>
    <mergeCell ref="BY39:CA40"/>
    <mergeCell ref="O40:S40"/>
    <mergeCell ref="T40:X40"/>
    <mergeCell ref="AQ40:BJ40"/>
    <mergeCell ref="BO39:BO40"/>
    <mergeCell ref="BP39:BR40"/>
    <mergeCell ref="BS39:BS40"/>
    <mergeCell ref="BT39:BV40"/>
    <mergeCell ref="AR39:AT39"/>
    <mergeCell ref="O41:S41"/>
    <mergeCell ref="T41:X41"/>
    <mergeCell ref="Y41:AA42"/>
    <mergeCell ref="AB41:AC42"/>
    <mergeCell ref="D41:E42"/>
    <mergeCell ref="F41:F42"/>
    <mergeCell ref="G41:I42"/>
    <mergeCell ref="K41:N42"/>
    <mergeCell ref="J41:J42"/>
    <mergeCell ref="AD41:AE42"/>
    <mergeCell ref="AF41:AF42"/>
    <mergeCell ref="AG41:AH42"/>
    <mergeCell ref="AI41:AI42"/>
    <mergeCell ref="BY41:CA42"/>
    <mergeCell ref="O42:S42"/>
    <mergeCell ref="T42:X42"/>
    <mergeCell ref="AQ42:BJ42"/>
    <mergeCell ref="BO41:BO42"/>
    <mergeCell ref="BP41:BR42"/>
    <mergeCell ref="BS41:BS42"/>
    <mergeCell ref="BT41:BV42"/>
    <mergeCell ref="AR41:AT41"/>
    <mergeCell ref="AV41:AX41"/>
    <mergeCell ref="D43:E44"/>
    <mergeCell ref="F43:F44"/>
    <mergeCell ref="G43:I44"/>
    <mergeCell ref="K43:N44"/>
    <mergeCell ref="J43:J44"/>
    <mergeCell ref="BW41:BX42"/>
    <mergeCell ref="BK41:BK42"/>
    <mergeCell ref="BL41:BN42"/>
    <mergeCell ref="AJ41:AK42"/>
    <mergeCell ref="AL41:AL42"/>
    <mergeCell ref="AM41:AN42"/>
    <mergeCell ref="AO41:AP42"/>
    <mergeCell ref="AD43:AE44"/>
    <mergeCell ref="AF43:AF44"/>
    <mergeCell ref="AG43:AH44"/>
    <mergeCell ref="AI43:AI44"/>
    <mergeCell ref="O43:S43"/>
    <mergeCell ref="T43:X43"/>
    <mergeCell ref="Y43:AA44"/>
    <mergeCell ref="AB43:AC44"/>
    <mergeCell ref="AV43:AX43"/>
    <mergeCell ref="BK43:BK44"/>
    <mergeCell ref="BL43:BN44"/>
    <mergeCell ref="AJ43:AK44"/>
    <mergeCell ref="AL43:AL44"/>
    <mergeCell ref="AM43:AN44"/>
    <mergeCell ref="AO43:AP44"/>
    <mergeCell ref="BW43:BX44"/>
    <mergeCell ref="BY43:CA44"/>
    <mergeCell ref="O44:S44"/>
    <mergeCell ref="T44:X44"/>
    <mergeCell ref="AQ44:BJ44"/>
    <mergeCell ref="BO43:BO44"/>
    <mergeCell ref="BP43:BR44"/>
    <mergeCell ref="BS43:BS44"/>
    <mergeCell ref="BT43:BV44"/>
    <mergeCell ref="AR43:AT43"/>
    <mergeCell ref="O45:S45"/>
    <mergeCell ref="T45:X45"/>
    <mergeCell ref="Y45:AA46"/>
    <mergeCell ref="AB45:AC46"/>
    <mergeCell ref="O46:S46"/>
    <mergeCell ref="T46:X46"/>
    <mergeCell ref="D45:E46"/>
    <mergeCell ref="F45:F46"/>
    <mergeCell ref="G45:I46"/>
    <mergeCell ref="K45:N46"/>
    <mergeCell ref="J45:J46"/>
    <mergeCell ref="AJ45:AK46"/>
    <mergeCell ref="AL45:AL46"/>
    <mergeCell ref="AM45:AN46"/>
    <mergeCell ref="AO45:AP46"/>
    <mergeCell ref="AD45:AE46"/>
    <mergeCell ref="AF45:AF46"/>
    <mergeCell ref="AG45:AH46"/>
    <mergeCell ref="AI45:AI46"/>
    <mergeCell ref="AQ46:BJ46"/>
    <mergeCell ref="BO45:BO46"/>
    <mergeCell ref="BP45:BR46"/>
    <mergeCell ref="BS45:BS46"/>
    <mergeCell ref="AR45:AT45"/>
    <mergeCell ref="AV45:AX45"/>
    <mergeCell ref="BK45:BK46"/>
    <mergeCell ref="BL45:BN46"/>
    <mergeCell ref="BS83:BS84"/>
    <mergeCell ref="BT83:BV84"/>
    <mergeCell ref="BW83:BX84"/>
    <mergeCell ref="BY83:CA84"/>
    <mergeCell ref="BW45:BX46"/>
    <mergeCell ref="BY45:CA46"/>
    <mergeCell ref="BT45:BV46"/>
    <mergeCell ref="BS47:BS48"/>
    <mergeCell ref="BT47:BV48"/>
    <mergeCell ref="BW47:BX48"/>
    <mergeCell ref="BO83:BO84"/>
    <mergeCell ref="BP83:BR84"/>
    <mergeCell ref="O84:S84"/>
    <mergeCell ref="T84:X84"/>
    <mergeCell ref="AR83:AT83"/>
    <mergeCell ref="AV83:AX83"/>
    <mergeCell ref="BK83:BK84"/>
    <mergeCell ref="BL83:BN84"/>
    <mergeCell ref="AQ84:BJ84"/>
    <mergeCell ref="AD83:AE84"/>
    <mergeCell ref="AO67:AP68"/>
    <mergeCell ref="AJ83:AK84"/>
    <mergeCell ref="AL83:AL84"/>
    <mergeCell ref="AM83:AN84"/>
    <mergeCell ref="AO83:AP84"/>
    <mergeCell ref="AO81:AP82"/>
    <mergeCell ref="AJ71:AK72"/>
    <mergeCell ref="AL71:AL72"/>
    <mergeCell ref="AM71:AN72"/>
    <mergeCell ref="AL69:AL70"/>
    <mergeCell ref="AI67:AI68"/>
    <mergeCell ref="AJ67:AK68"/>
    <mergeCell ref="AL67:AL68"/>
    <mergeCell ref="AM67:AN68"/>
    <mergeCell ref="AF83:AF84"/>
    <mergeCell ref="AG83:AH84"/>
    <mergeCell ref="AI83:AI84"/>
    <mergeCell ref="AJ69:AK70"/>
    <mergeCell ref="AF81:AF82"/>
    <mergeCell ref="AF79:AF80"/>
    <mergeCell ref="AG79:AH80"/>
    <mergeCell ref="AI79:AI80"/>
    <mergeCell ref="AJ79:AK80"/>
    <mergeCell ref="AJ73:AK74"/>
    <mergeCell ref="BW81:BX82"/>
    <mergeCell ref="BY81:CA82"/>
    <mergeCell ref="D83:E84"/>
    <mergeCell ref="F83:F84"/>
    <mergeCell ref="G83:I84"/>
    <mergeCell ref="K83:N84"/>
    <mergeCell ref="O83:S83"/>
    <mergeCell ref="T83:X83"/>
    <mergeCell ref="Y83:AA84"/>
    <mergeCell ref="AB83:AC84"/>
    <mergeCell ref="BT81:BV82"/>
    <mergeCell ref="O70:S70"/>
    <mergeCell ref="T70:X70"/>
    <mergeCell ref="BK81:BK82"/>
    <mergeCell ref="BL81:BN82"/>
    <mergeCell ref="BO81:BO82"/>
    <mergeCell ref="BP81:BR82"/>
    <mergeCell ref="BS69:BS70"/>
    <mergeCell ref="BT69:BV70"/>
    <mergeCell ref="BK69:BK70"/>
    <mergeCell ref="BP69:BR70"/>
    <mergeCell ref="AM69:AN70"/>
    <mergeCell ref="AO69:AP70"/>
    <mergeCell ref="AR69:AT69"/>
    <mergeCell ref="AV69:AX69"/>
    <mergeCell ref="BS81:BS82"/>
    <mergeCell ref="BL69:BN70"/>
    <mergeCell ref="BO69:BO70"/>
    <mergeCell ref="AM81:AN82"/>
    <mergeCell ref="AR81:AT81"/>
    <mergeCell ref="AV81:AX81"/>
    <mergeCell ref="AQ82:BJ82"/>
    <mergeCell ref="BS71:BS72"/>
    <mergeCell ref="AO71:AP72"/>
    <mergeCell ref="AR71:AT71"/>
    <mergeCell ref="O71:S71"/>
    <mergeCell ref="T71:X71"/>
    <mergeCell ref="AF69:AF70"/>
    <mergeCell ref="AG69:AH70"/>
    <mergeCell ref="O69:S69"/>
    <mergeCell ref="T69:X69"/>
    <mergeCell ref="Y69:AA70"/>
    <mergeCell ref="AB69:AC70"/>
    <mergeCell ref="AD69:AE70"/>
    <mergeCell ref="AF71:AF72"/>
    <mergeCell ref="O72:S72"/>
    <mergeCell ref="T72:X72"/>
    <mergeCell ref="AJ81:AK82"/>
    <mergeCell ref="AL81:AL82"/>
    <mergeCell ref="O82:S82"/>
    <mergeCell ref="T82:X82"/>
    <mergeCell ref="AD81:AE82"/>
    <mergeCell ref="AG81:AH82"/>
    <mergeCell ref="AI81:AI82"/>
    <mergeCell ref="O81:S81"/>
    <mergeCell ref="T81:X81"/>
    <mergeCell ref="Y81:AA82"/>
    <mergeCell ref="AB81:AC82"/>
    <mergeCell ref="D81:E82"/>
    <mergeCell ref="F81:F82"/>
    <mergeCell ref="G81:I82"/>
    <mergeCell ref="K81:N82"/>
    <mergeCell ref="J81:J82"/>
    <mergeCell ref="BT71:BV72"/>
    <mergeCell ref="BK71:BK72"/>
    <mergeCell ref="BL71:BN72"/>
    <mergeCell ref="BO71:BO72"/>
    <mergeCell ref="BP71:BR72"/>
    <mergeCell ref="AV71:AX71"/>
    <mergeCell ref="BW79:BX80"/>
    <mergeCell ref="BK79:BK80"/>
    <mergeCell ref="BL79:BN80"/>
    <mergeCell ref="AQ80:BJ80"/>
    <mergeCell ref="BS73:BS74"/>
    <mergeCell ref="BT73:BV74"/>
    <mergeCell ref="BK73:BK74"/>
    <mergeCell ref="BP73:BR74"/>
    <mergeCell ref="AQ78:BJ78"/>
    <mergeCell ref="BY79:CA80"/>
    <mergeCell ref="O73:S73"/>
    <mergeCell ref="T73:X73"/>
    <mergeCell ref="AR73:AT73"/>
    <mergeCell ref="AV73:AX73"/>
    <mergeCell ref="BO79:BO80"/>
    <mergeCell ref="BP79:BR80"/>
    <mergeCell ref="BS79:BS80"/>
    <mergeCell ref="BT79:BV80"/>
    <mergeCell ref="AV79:AX79"/>
    <mergeCell ref="AL73:AL74"/>
    <mergeCell ref="BO73:BO74"/>
    <mergeCell ref="AL79:AL80"/>
    <mergeCell ref="AM79:AN80"/>
    <mergeCell ref="AO79:AP80"/>
    <mergeCell ref="AR79:AT79"/>
    <mergeCell ref="AM73:AN74"/>
    <mergeCell ref="AO73:AP74"/>
    <mergeCell ref="AM75:AN76"/>
    <mergeCell ref="BL73:BN74"/>
    <mergeCell ref="O75:S75"/>
    <mergeCell ref="T75:X75"/>
    <mergeCell ref="AF73:AF74"/>
    <mergeCell ref="AG73:AH74"/>
    <mergeCell ref="O74:S74"/>
    <mergeCell ref="T74:X74"/>
    <mergeCell ref="AB79:AC80"/>
    <mergeCell ref="AD79:AE80"/>
    <mergeCell ref="O80:S80"/>
    <mergeCell ref="T80:X80"/>
    <mergeCell ref="O79:S79"/>
    <mergeCell ref="T79:X79"/>
    <mergeCell ref="Y79:AA80"/>
    <mergeCell ref="AR77:AT77"/>
    <mergeCell ref="O76:S76"/>
    <mergeCell ref="T76:X76"/>
    <mergeCell ref="D79:E80"/>
    <mergeCell ref="F79:F80"/>
    <mergeCell ref="G79:I80"/>
    <mergeCell ref="K79:N80"/>
    <mergeCell ref="J79:J80"/>
    <mergeCell ref="O78:S78"/>
    <mergeCell ref="T78:X78"/>
    <mergeCell ref="BS75:BS76"/>
    <mergeCell ref="BT75:BV76"/>
    <mergeCell ref="BL77:BN78"/>
    <mergeCell ref="AM77:AN78"/>
    <mergeCell ref="BK77:BK78"/>
    <mergeCell ref="AV75:AX75"/>
    <mergeCell ref="BK75:BK76"/>
    <mergeCell ref="AO75:AP76"/>
    <mergeCell ref="AO77:AP78"/>
    <mergeCell ref="AV77:AX77"/>
    <mergeCell ref="BY77:CA78"/>
    <mergeCell ref="BO77:BO78"/>
    <mergeCell ref="BP77:BR78"/>
    <mergeCell ref="BS77:BS78"/>
    <mergeCell ref="BT77:BV78"/>
    <mergeCell ref="BW77:BX78"/>
    <mergeCell ref="BO75:BO76"/>
    <mergeCell ref="BP75:BR76"/>
    <mergeCell ref="AR75:AT75"/>
    <mergeCell ref="AL75:AL76"/>
    <mergeCell ref="BL75:BN76"/>
    <mergeCell ref="Y77:AA78"/>
    <mergeCell ref="AB77:AC78"/>
    <mergeCell ref="AD77:AE78"/>
    <mergeCell ref="AF77:AF78"/>
    <mergeCell ref="AG77:AH78"/>
    <mergeCell ref="AI77:AI78"/>
    <mergeCell ref="AJ77:AK78"/>
    <mergeCell ref="AL77:AL78"/>
    <mergeCell ref="AG71:AH72"/>
    <mergeCell ref="AI71:AI72"/>
    <mergeCell ref="AI69:AI70"/>
    <mergeCell ref="AF75:AF76"/>
    <mergeCell ref="AG75:AH76"/>
    <mergeCell ref="AI75:AI76"/>
    <mergeCell ref="AI73:AI74"/>
    <mergeCell ref="AB67:AC68"/>
    <mergeCell ref="O68:S68"/>
    <mergeCell ref="T68:X68"/>
    <mergeCell ref="BW67:BX68"/>
    <mergeCell ref="O67:S67"/>
    <mergeCell ref="T67:X67"/>
    <mergeCell ref="Y67:AA68"/>
    <mergeCell ref="AD67:AE68"/>
    <mergeCell ref="AF67:AF68"/>
    <mergeCell ref="AG67:AH68"/>
    <mergeCell ref="BY67:CA68"/>
    <mergeCell ref="AQ68:BJ68"/>
    <mergeCell ref="BP67:BR68"/>
    <mergeCell ref="BS67:BS68"/>
    <mergeCell ref="BT67:BV68"/>
    <mergeCell ref="AR67:AT67"/>
    <mergeCell ref="AV67:AX67"/>
    <mergeCell ref="BK67:BK68"/>
    <mergeCell ref="BO67:BO68"/>
    <mergeCell ref="BL67:BN68"/>
    <mergeCell ref="D69:E70"/>
    <mergeCell ref="F69:F70"/>
    <mergeCell ref="G69:I70"/>
    <mergeCell ref="K69:N70"/>
    <mergeCell ref="J69:J70"/>
    <mergeCell ref="D67:E68"/>
    <mergeCell ref="F67:F68"/>
    <mergeCell ref="G67:I68"/>
    <mergeCell ref="K67:N68"/>
    <mergeCell ref="J67:J68"/>
    <mergeCell ref="BW69:BX70"/>
    <mergeCell ref="BY69:CA70"/>
    <mergeCell ref="AQ70:BJ70"/>
    <mergeCell ref="D71:E72"/>
    <mergeCell ref="F71:F72"/>
    <mergeCell ref="G71:I72"/>
    <mergeCell ref="K71:N72"/>
    <mergeCell ref="Y71:AA72"/>
    <mergeCell ref="AB71:AC72"/>
    <mergeCell ref="AD71:AE72"/>
    <mergeCell ref="BW71:BX72"/>
    <mergeCell ref="BY71:CA72"/>
    <mergeCell ref="AQ72:BJ72"/>
    <mergeCell ref="D73:E74"/>
    <mergeCell ref="F73:F74"/>
    <mergeCell ref="G73:I74"/>
    <mergeCell ref="K73:N74"/>
    <mergeCell ref="Y73:AA74"/>
    <mergeCell ref="AB73:AC74"/>
    <mergeCell ref="AD73:AE74"/>
    <mergeCell ref="BW73:BX74"/>
    <mergeCell ref="BY73:CA74"/>
    <mergeCell ref="AQ74:BJ74"/>
    <mergeCell ref="D75:E76"/>
    <mergeCell ref="F75:F76"/>
    <mergeCell ref="G75:I76"/>
    <mergeCell ref="K75:N76"/>
    <mergeCell ref="Y75:AA76"/>
    <mergeCell ref="AB75:AC76"/>
    <mergeCell ref="AD75:AE76"/>
    <mergeCell ref="BW75:BX76"/>
    <mergeCell ref="BY75:CA76"/>
    <mergeCell ref="AQ76:BJ76"/>
    <mergeCell ref="D77:E78"/>
    <mergeCell ref="F77:F78"/>
    <mergeCell ref="G77:I78"/>
    <mergeCell ref="K77:N78"/>
    <mergeCell ref="O77:S77"/>
    <mergeCell ref="T77:X77"/>
    <mergeCell ref="AJ75:AK76"/>
    <mergeCell ref="O85:S85"/>
    <mergeCell ref="T85:X85"/>
    <mergeCell ref="Y85:AA86"/>
    <mergeCell ref="AB85:AC86"/>
    <mergeCell ref="D85:E86"/>
    <mergeCell ref="F85:F86"/>
    <mergeCell ref="G85:I86"/>
    <mergeCell ref="K85:N86"/>
    <mergeCell ref="BK85:BK86"/>
    <mergeCell ref="BL85:BN86"/>
    <mergeCell ref="AD85:AE86"/>
    <mergeCell ref="AF85:AF86"/>
    <mergeCell ref="AG85:AH86"/>
    <mergeCell ref="AI85:AI86"/>
    <mergeCell ref="AJ85:AK86"/>
    <mergeCell ref="AL85:AL86"/>
    <mergeCell ref="AM85:AN86"/>
    <mergeCell ref="AO85:AP86"/>
    <mergeCell ref="Y87:AA88"/>
    <mergeCell ref="AB87:AC88"/>
    <mergeCell ref="AD87:AE88"/>
    <mergeCell ref="BW85:BX86"/>
    <mergeCell ref="AO87:AP88"/>
    <mergeCell ref="AR87:AT87"/>
    <mergeCell ref="BS87:BS88"/>
    <mergeCell ref="BT87:BV88"/>
    <mergeCell ref="BW87:BX88"/>
    <mergeCell ref="AV87:AX87"/>
    <mergeCell ref="BY85:CA86"/>
    <mergeCell ref="O86:S86"/>
    <mergeCell ref="T86:X86"/>
    <mergeCell ref="AQ86:BJ86"/>
    <mergeCell ref="BO85:BO86"/>
    <mergeCell ref="BP85:BR86"/>
    <mergeCell ref="BS85:BS86"/>
    <mergeCell ref="BT85:BV86"/>
    <mergeCell ref="AR85:AT85"/>
    <mergeCell ref="AV85:AX85"/>
    <mergeCell ref="D87:E88"/>
    <mergeCell ref="F87:F88"/>
    <mergeCell ref="G87:I88"/>
    <mergeCell ref="K87:N88"/>
    <mergeCell ref="AL87:AL88"/>
    <mergeCell ref="AM87:AN88"/>
    <mergeCell ref="AF87:AF88"/>
    <mergeCell ref="AG87:AH88"/>
    <mergeCell ref="AI87:AI88"/>
    <mergeCell ref="AJ87:AK88"/>
    <mergeCell ref="D89:E90"/>
    <mergeCell ref="F89:F90"/>
    <mergeCell ref="G89:I90"/>
    <mergeCell ref="K89:N90"/>
    <mergeCell ref="J89:J90"/>
    <mergeCell ref="BY87:CA88"/>
    <mergeCell ref="O88:S88"/>
    <mergeCell ref="T88:X88"/>
    <mergeCell ref="AQ88:BJ88"/>
    <mergeCell ref="BP87:BR88"/>
    <mergeCell ref="BK87:BK88"/>
    <mergeCell ref="BL87:BN88"/>
    <mergeCell ref="BO87:BO88"/>
    <mergeCell ref="O87:S87"/>
    <mergeCell ref="T87:X87"/>
    <mergeCell ref="AG89:AH90"/>
    <mergeCell ref="AI89:AI90"/>
    <mergeCell ref="O89:S89"/>
    <mergeCell ref="T89:X89"/>
    <mergeCell ref="Y89:AA90"/>
    <mergeCell ref="AB89:AC90"/>
    <mergeCell ref="AD89:AE90"/>
    <mergeCell ref="AF89:AF90"/>
    <mergeCell ref="AV89:AX89"/>
    <mergeCell ref="BK89:BK90"/>
    <mergeCell ref="BL89:BN90"/>
    <mergeCell ref="AJ89:AK90"/>
    <mergeCell ref="AL89:AL90"/>
    <mergeCell ref="AM89:AN90"/>
    <mergeCell ref="AO89:AP90"/>
    <mergeCell ref="BW89:BX90"/>
    <mergeCell ref="BY89:CA90"/>
    <mergeCell ref="O90:S90"/>
    <mergeCell ref="T90:X90"/>
    <mergeCell ref="AQ90:BJ90"/>
    <mergeCell ref="BO89:BO90"/>
    <mergeCell ref="BP89:BR90"/>
    <mergeCell ref="BS89:BS90"/>
    <mergeCell ref="BT89:BV90"/>
    <mergeCell ref="AR89:AT89"/>
    <mergeCell ref="O91:S91"/>
    <mergeCell ref="T91:X91"/>
    <mergeCell ref="Y91:AA92"/>
    <mergeCell ref="AB91:AC92"/>
    <mergeCell ref="D91:E92"/>
    <mergeCell ref="F91:F92"/>
    <mergeCell ref="G91:I92"/>
    <mergeCell ref="K91:N92"/>
    <mergeCell ref="J91:J92"/>
    <mergeCell ref="AD91:AE92"/>
    <mergeCell ref="AF91:AF92"/>
    <mergeCell ref="AG91:AH92"/>
    <mergeCell ref="AI91:AI92"/>
    <mergeCell ref="BY91:CA92"/>
    <mergeCell ref="O92:S92"/>
    <mergeCell ref="T92:X92"/>
    <mergeCell ref="AQ92:BJ92"/>
    <mergeCell ref="BO91:BO92"/>
    <mergeCell ref="BP91:BR92"/>
    <mergeCell ref="BS91:BS92"/>
    <mergeCell ref="BT91:BV92"/>
    <mergeCell ref="AR91:AT91"/>
    <mergeCell ref="AV91:AX91"/>
    <mergeCell ref="D93:E94"/>
    <mergeCell ref="F93:F94"/>
    <mergeCell ref="G93:I94"/>
    <mergeCell ref="K93:N94"/>
    <mergeCell ref="J93:J94"/>
    <mergeCell ref="BW91:BX92"/>
    <mergeCell ref="BK91:BK92"/>
    <mergeCell ref="BL91:BN92"/>
    <mergeCell ref="AJ91:AK92"/>
    <mergeCell ref="AL91:AL92"/>
    <mergeCell ref="AM91:AN92"/>
    <mergeCell ref="AO91:AP92"/>
    <mergeCell ref="AD93:AE94"/>
    <mergeCell ref="AF93:AF94"/>
    <mergeCell ref="AG93:AH94"/>
    <mergeCell ref="AI93:AI94"/>
    <mergeCell ref="O93:S93"/>
    <mergeCell ref="T93:X93"/>
    <mergeCell ref="Y93:AA94"/>
    <mergeCell ref="AB93:AC94"/>
    <mergeCell ref="AV93:AX93"/>
    <mergeCell ref="BK93:BK94"/>
    <mergeCell ref="BL93:BN94"/>
    <mergeCell ref="AJ93:AK94"/>
    <mergeCell ref="AL93:AL94"/>
    <mergeCell ref="AM93:AN94"/>
    <mergeCell ref="AO93:AP94"/>
    <mergeCell ref="BW93:BX94"/>
    <mergeCell ref="BY93:CA94"/>
    <mergeCell ref="O94:S94"/>
    <mergeCell ref="T94:X94"/>
    <mergeCell ref="AQ94:BJ94"/>
    <mergeCell ref="BO93:BO94"/>
    <mergeCell ref="BP93:BR94"/>
    <mergeCell ref="BS93:BS94"/>
    <mergeCell ref="BT93:BV94"/>
    <mergeCell ref="AR93:AT93"/>
    <mergeCell ref="O95:S95"/>
    <mergeCell ref="T95:X95"/>
    <mergeCell ref="Y95:AA96"/>
    <mergeCell ref="AB95:AC96"/>
    <mergeCell ref="D95:E96"/>
    <mergeCell ref="F95:F96"/>
    <mergeCell ref="G95:I96"/>
    <mergeCell ref="K95:N96"/>
    <mergeCell ref="J95:J96"/>
    <mergeCell ref="AD95:AE96"/>
    <mergeCell ref="AF95:AF96"/>
    <mergeCell ref="AG95:AH96"/>
    <mergeCell ref="AI95:AI96"/>
    <mergeCell ref="BY95:CA96"/>
    <mergeCell ref="O96:S96"/>
    <mergeCell ref="T96:X96"/>
    <mergeCell ref="AQ96:BJ96"/>
    <mergeCell ref="BO95:BO96"/>
    <mergeCell ref="BP95:BR96"/>
    <mergeCell ref="BS95:BS96"/>
    <mergeCell ref="BT95:BV96"/>
    <mergeCell ref="AR95:AT95"/>
    <mergeCell ref="AV95:AX95"/>
    <mergeCell ref="D97:E98"/>
    <mergeCell ref="F97:F98"/>
    <mergeCell ref="G97:I98"/>
    <mergeCell ref="K97:N98"/>
    <mergeCell ref="J97:J98"/>
    <mergeCell ref="BW95:BX96"/>
    <mergeCell ref="BK95:BK96"/>
    <mergeCell ref="BL95:BN96"/>
    <mergeCell ref="AJ95:AK96"/>
    <mergeCell ref="AL95:AL96"/>
    <mergeCell ref="AM95:AN96"/>
    <mergeCell ref="AO95:AP96"/>
    <mergeCell ref="AD97:AE98"/>
    <mergeCell ref="AF97:AF98"/>
    <mergeCell ref="AG97:AH98"/>
    <mergeCell ref="AI97:AI98"/>
    <mergeCell ref="O97:S97"/>
    <mergeCell ref="T97:X97"/>
    <mergeCell ref="Y97:AA98"/>
    <mergeCell ref="AB97:AC98"/>
    <mergeCell ref="AV97:AX97"/>
    <mergeCell ref="BK97:BK98"/>
    <mergeCell ref="BL97:BN98"/>
    <mergeCell ref="AJ97:AK98"/>
    <mergeCell ref="AL97:AL98"/>
    <mergeCell ref="AM97:AN98"/>
    <mergeCell ref="AO97:AP98"/>
    <mergeCell ref="BW97:BX98"/>
    <mergeCell ref="BY97:CA98"/>
    <mergeCell ref="O98:S98"/>
    <mergeCell ref="T98:X98"/>
    <mergeCell ref="AQ98:BJ98"/>
    <mergeCell ref="BO97:BO98"/>
    <mergeCell ref="BP97:BR98"/>
    <mergeCell ref="BS97:BS98"/>
    <mergeCell ref="BT97:BV98"/>
    <mergeCell ref="AR97:AT97"/>
    <mergeCell ref="O99:S99"/>
    <mergeCell ref="T99:X99"/>
    <mergeCell ref="Y99:AA100"/>
    <mergeCell ref="AB99:AC100"/>
    <mergeCell ref="D99:E100"/>
    <mergeCell ref="F99:F100"/>
    <mergeCell ref="G99:I100"/>
    <mergeCell ref="K99:N100"/>
    <mergeCell ref="J99:J100"/>
    <mergeCell ref="AD99:AE100"/>
    <mergeCell ref="AF99:AF100"/>
    <mergeCell ref="AG99:AH100"/>
    <mergeCell ref="AI99:AI100"/>
    <mergeCell ref="BY99:CA100"/>
    <mergeCell ref="O100:S100"/>
    <mergeCell ref="T100:X100"/>
    <mergeCell ref="AQ100:BJ100"/>
    <mergeCell ref="BO99:BO100"/>
    <mergeCell ref="BP99:BR100"/>
    <mergeCell ref="BS99:BS100"/>
    <mergeCell ref="BT99:BV100"/>
    <mergeCell ref="AR99:AT99"/>
    <mergeCell ref="AV99:AX99"/>
    <mergeCell ref="D101:E102"/>
    <mergeCell ref="F101:F102"/>
    <mergeCell ref="G101:I102"/>
    <mergeCell ref="K101:N102"/>
    <mergeCell ref="J101:J102"/>
    <mergeCell ref="BW99:BX100"/>
    <mergeCell ref="BK99:BK100"/>
    <mergeCell ref="BL99:BN100"/>
    <mergeCell ref="AJ99:AK100"/>
    <mergeCell ref="AL99:AL100"/>
    <mergeCell ref="AM99:AN100"/>
    <mergeCell ref="AO99:AP100"/>
    <mergeCell ref="AD101:AE102"/>
    <mergeCell ref="AF101:AF102"/>
    <mergeCell ref="AG101:AH102"/>
    <mergeCell ref="AI101:AI102"/>
    <mergeCell ref="O101:S101"/>
    <mergeCell ref="T101:X101"/>
    <mergeCell ref="Y101:AA102"/>
    <mergeCell ref="AB101:AC102"/>
    <mergeCell ref="AV101:AX101"/>
    <mergeCell ref="BK101:BK102"/>
    <mergeCell ref="BL101:BN102"/>
    <mergeCell ref="AJ101:AK102"/>
    <mergeCell ref="AL101:AL102"/>
    <mergeCell ref="AM101:AN102"/>
    <mergeCell ref="AO101:AP102"/>
    <mergeCell ref="BW101:BX102"/>
    <mergeCell ref="BY101:CA102"/>
    <mergeCell ref="O102:S102"/>
    <mergeCell ref="T102:X102"/>
    <mergeCell ref="AQ102:BJ102"/>
    <mergeCell ref="BO101:BO102"/>
    <mergeCell ref="BP101:BR102"/>
    <mergeCell ref="BS101:BS102"/>
    <mergeCell ref="BT101:BV102"/>
    <mergeCell ref="AR101:AT101"/>
    <mergeCell ref="O103:S103"/>
    <mergeCell ref="T103:X103"/>
    <mergeCell ref="Y103:AA104"/>
    <mergeCell ref="AB103:AC104"/>
    <mergeCell ref="D103:E104"/>
    <mergeCell ref="F103:F104"/>
    <mergeCell ref="G103:I104"/>
    <mergeCell ref="K103:N104"/>
    <mergeCell ref="J103:J104"/>
    <mergeCell ref="AD103:AE104"/>
    <mergeCell ref="AF103:AF104"/>
    <mergeCell ref="AG103:AH104"/>
    <mergeCell ref="AI103:AI104"/>
    <mergeCell ref="BY103:CA104"/>
    <mergeCell ref="O104:S104"/>
    <mergeCell ref="T104:X104"/>
    <mergeCell ref="AQ104:BJ104"/>
    <mergeCell ref="BO103:BO104"/>
    <mergeCell ref="BP103:BR104"/>
    <mergeCell ref="BS103:BS104"/>
    <mergeCell ref="BT103:BV104"/>
    <mergeCell ref="AR103:AT103"/>
    <mergeCell ref="AV103:AX103"/>
    <mergeCell ref="D105:E106"/>
    <mergeCell ref="F105:F106"/>
    <mergeCell ref="G105:I106"/>
    <mergeCell ref="K105:N106"/>
    <mergeCell ref="J105:J106"/>
    <mergeCell ref="BW103:BX104"/>
    <mergeCell ref="BK103:BK104"/>
    <mergeCell ref="BL103:BN104"/>
    <mergeCell ref="AJ103:AK104"/>
    <mergeCell ref="AL103:AL104"/>
    <mergeCell ref="AM103:AN104"/>
    <mergeCell ref="AO103:AP104"/>
    <mergeCell ref="AO105:AP106"/>
    <mergeCell ref="AD105:AE106"/>
    <mergeCell ref="AF105:AF106"/>
    <mergeCell ref="AG105:AH106"/>
    <mergeCell ref="AI105:AI106"/>
    <mergeCell ref="O105:S105"/>
    <mergeCell ref="T105:X105"/>
    <mergeCell ref="Y105:AA106"/>
    <mergeCell ref="AB105:AC106"/>
    <mergeCell ref="D112:CA112"/>
    <mergeCell ref="BW105:BX106"/>
    <mergeCell ref="BY105:CA106"/>
    <mergeCell ref="O106:S106"/>
    <mergeCell ref="T106:X106"/>
    <mergeCell ref="AQ106:BJ106"/>
    <mergeCell ref="BO105:BO106"/>
    <mergeCell ref="BP105:BR106"/>
    <mergeCell ref="BS105:BS106"/>
    <mergeCell ref="BT105:BV106"/>
    <mergeCell ref="D108:CA108"/>
    <mergeCell ref="J17:J18"/>
    <mergeCell ref="J19:J20"/>
    <mergeCell ref="AR105:AT105"/>
    <mergeCell ref="AV105:AX105"/>
    <mergeCell ref="BK105:BK106"/>
    <mergeCell ref="BL105:BN106"/>
    <mergeCell ref="AJ105:AK106"/>
    <mergeCell ref="AL105:AL106"/>
    <mergeCell ref="AM105:AN106"/>
    <mergeCell ref="B23:C24"/>
    <mergeCell ref="B25:C26"/>
    <mergeCell ref="B27:C28"/>
    <mergeCell ref="B29:C30"/>
    <mergeCell ref="B15:C16"/>
    <mergeCell ref="B17:C18"/>
    <mergeCell ref="B19:C20"/>
    <mergeCell ref="B21:C22"/>
    <mergeCell ref="B39:C40"/>
    <mergeCell ref="B41:C42"/>
    <mergeCell ref="B43:C44"/>
    <mergeCell ref="B45:C46"/>
    <mergeCell ref="B31:C32"/>
    <mergeCell ref="B33:C34"/>
    <mergeCell ref="B35:C36"/>
    <mergeCell ref="B37:C38"/>
    <mergeCell ref="B55:C56"/>
    <mergeCell ref="B57:C58"/>
    <mergeCell ref="B59:C60"/>
    <mergeCell ref="B61:C62"/>
    <mergeCell ref="B47:C48"/>
    <mergeCell ref="B49:C50"/>
    <mergeCell ref="B51:C52"/>
    <mergeCell ref="B53:C54"/>
    <mergeCell ref="B71:C72"/>
    <mergeCell ref="B73:C74"/>
    <mergeCell ref="B75:C76"/>
    <mergeCell ref="B77:C78"/>
    <mergeCell ref="B63:C64"/>
    <mergeCell ref="B65:C66"/>
    <mergeCell ref="B67:C68"/>
    <mergeCell ref="B69:C70"/>
    <mergeCell ref="B91:C92"/>
    <mergeCell ref="B93:C94"/>
    <mergeCell ref="B79:C80"/>
    <mergeCell ref="B81:C82"/>
    <mergeCell ref="B83:C84"/>
    <mergeCell ref="B85:C86"/>
    <mergeCell ref="B103:C104"/>
    <mergeCell ref="B105:C106"/>
    <mergeCell ref="B10:F14"/>
    <mergeCell ref="H10:T14"/>
    <mergeCell ref="B95:C96"/>
    <mergeCell ref="B97:C98"/>
    <mergeCell ref="B99:C100"/>
    <mergeCell ref="B101:C102"/>
    <mergeCell ref="B87:C88"/>
    <mergeCell ref="B89:C90"/>
    <mergeCell ref="B2:T2"/>
    <mergeCell ref="S8:X8"/>
    <mergeCell ref="S9:X9"/>
    <mergeCell ref="F6:J6"/>
    <mergeCell ref="S6:AJ6"/>
    <mergeCell ref="Y9:AD9"/>
    <mergeCell ref="Y7:AD7"/>
    <mergeCell ref="AE7:AJ7"/>
    <mergeCell ref="AE8:AJ8"/>
    <mergeCell ref="O7:P9"/>
  </mergeCells>
  <conditionalFormatting sqref="AY17:BJ17 AQ17 J17 BO17:BO106 BS17:BS106 AY19:BJ19 AQ19 J19 AY21:BJ21 AY23:BJ23 AY25:BJ25 AY27:BJ27 AY29:BJ29 AY31:BJ31 AY33:BJ33 AY35:BJ35 AY37:BJ37 AY39:BJ39 AY41:BJ41 AY43:BJ43 AY45:BJ45 AY47:BJ47 AY49:BJ49 AY51:BJ51 AY53:BJ53 AY55:BJ55 AY57:BJ57 AY59:BJ59 AY61:BJ61 AY63:BJ63 AY65:BJ65 AY67:BJ67 AY69:BJ69 AY71:BJ71 AY73:BJ73 AY75:BJ75 AY77:BJ77 AY79:BJ79 AY81:BJ81 AY83:BJ83 AY85:BJ85 AY87:BJ87 AY89:BJ89 AY91:BJ91 AY93:BJ93 AY95:BJ95 AY97:BJ97 AY99:BJ99 AY101:BJ101 AY103:BJ103 AY105:BJ105 AQ21 AQ23 AQ25 AQ27 AQ29 AQ31 AQ33 AQ35 AQ37 AQ39 AQ41 AQ43 AQ45 AQ47 AQ49 AQ51 AQ53 AQ55 AQ57 AQ59 AQ61 AQ63 AQ65 AQ67 AQ69 AQ71 AQ73 AQ75 AQ77 AQ79 AQ81 AQ83 AQ85 AQ87 AQ89 AQ91 AQ93 AQ95 AQ97 AQ99 AQ101 AQ103 AQ105 J21 J23 J25 J27 J29 J31 J33 J35 J37 J39 J41 J43 J45 J47 J49 J51 J53 J55 J57 J59 J61 J63 J65 J67 J69 J71 J73 J75 J77 J79 J81 J83 J85 J87 J89 J91 J93 J95 J97 J99 J101 J103 J105">
    <cfRule type="expression" priority="1" dxfId="0" stopIfTrue="1">
      <formula>$K17=0</formula>
    </cfRule>
  </conditionalFormatting>
  <conditionalFormatting sqref="AU17 AU19 AU21 AU23 AU25 AU27 AU29 AU31 AU33 AU35 AU37 AU39 AU41 AU43 AU45 AU47 AU49 AU51 AU53 AU55 AU57 AU59 AU61 AU63 AU65 AU67 AU69 AU71 AU73 AU75 AU77 AU79 AU81 AU83 AU85 AU87 AU89 AU91 AU93 AU95 AU97 AU99 AU101 AU103 AU105 AI17:AI106 BY17:CA106 AB17:AC106 AO17:AP106 AF17:AF106 BK17:BK106 AL17:AL106 G17:I106 K17:N106 B17:E106">
    <cfRule type="expression" priority="2" dxfId="0" stopIfTrue="1">
      <formula>$J17=0</formula>
    </cfRule>
  </conditionalFormatting>
  <conditionalFormatting sqref="O17:X17 AR17:AT17 AV17:AX17 O19:X19 AR19:AT19 AV19:AX19 O21:X21 O23:X23 O25:X25 Y17:AA106 AV43:AX43 AV45:AX45 AV47:AX47 AV49:AX49 AV51:AX51 AV53:AX53 AV55:AX55 AV57:AX57 AV59:AX59 AV61:AX61 AV63:AX63 AV65:AX65 AV67:AX67 AV69:AX69 AV71:AX71 AV73:AX73 AV75:AX75 AV77:AX77 AV79:AX79 AV81:AX81 AV83:AX83 AV85:AX85 AV87:AX87 AV89:AX89 AV91:AX91 AV93:AX93 AV95:AX95 AV97:AX97 AV99:AX99 AV101:AX101 AV103:AX103 AV105:AX105 BL17:BN106 BT17:BX106 AD17:AE106 AG17:AH106 AJ17:AK106 BP17:BR106 AM17:AN106 AR21:AT21 AR23:AT23 AR25:AT25 AR27:AT27 AR29:AT29 AR31:AT31 AR33:AT33 AR35:AT35 AR37:AT37 AR39:AT39 AR41:AT41 AR43:AT43 AR45:AT45 AR47:AT47 AR49:AT49 AR51:AT51 AR53:AT53 AR55:AT55 AR57:AT57 AR59:AT59 AR61:AT61 AR63:AT63 AR65:AT65 AR67:AT67 AR69:AT69 AR71:AT71 AR73:AT73 AR75:AT75 AR77:AT77 AR79:AT79 AR81:AT81 AR83:AT83 AR85:AT85 AR87:AT87 AR89:AT89 AR91:AT91 AR93:AT93 AR95:AT95 AR97:AT97 AR99:AT99 AR101:AT101 AR103:AT103 AR105:AT105 AV21:AX21 AV23:AX23 AV25:AX25 AV27:AX27 AV29:AX29 AV31:AX31 AV33:AX33 AV35:AX35 AV37:AX37 AV39:AX39 AV41:AX41 O27:X27 O37:X37 O47:X47 O57:X57 O67:X67 O77:X77 O87:X87 O97:X97 O105:X105 O39:X39 O49:X49 O59:X59 O69:X69 O79:X79 O89:X89 O99:X99 O31:X31 O41:X41 O51:X51 O61:X61 O71:X71 O81:X81 O91:X91 O101:X101 O33:X33 O43:X43 O53:X53 O63:X63 O73:X73 O83:X83 O93:X93 O103:X103 O35:X35 O45:X45 O55:X55 O65:X65 O75:X75 O85:X85 O95:X95 O29:X29">
    <cfRule type="expression" priority="3" dxfId="0" stopIfTrue="1">
      <formula>$J17=0</formula>
    </cfRule>
    <cfRule type="cellIs" priority="4" dxfId="0" operator="equal" stopIfTrue="1">
      <formula>0</formula>
    </cfRule>
  </conditionalFormatting>
  <conditionalFormatting sqref="O18:X18 AQ18:BJ18 O20:X20 AQ20:BJ20 O22:X22 O24:X24 O26:X26 AQ28:BJ28 AQ30:BJ30 AQ32:BJ32 AQ34:BJ34 AQ36:BJ36 AQ38:BJ38 AQ40:BJ40 AQ42:BJ42 AQ44:BJ44 AQ46:BJ46 AQ48:BJ48 AQ50:BJ50 AQ52:BJ52 AQ54:BJ54 AQ56:BJ56 AQ58:BJ58 AQ60:BJ60 AQ62:BJ62 AQ64:BJ64 AQ66:BJ66 AQ68:BJ68 AQ70:BJ70 AQ72:BJ72 AQ74:BJ74 AQ76:BJ76 AQ78:BJ78 AQ80:BJ80 AQ82:BJ82 AQ84:BJ84 AQ86:BJ86 AQ88:BJ88 AQ90:BJ90 AQ92:BJ92 AQ94:BJ94 AQ96:BJ96 AQ98:BJ98 AQ100:BJ100 AQ102:BJ102 AQ104:BJ104 AQ106:BJ106 AQ22:BJ22 AQ24:BJ24 AQ26:BJ26 O28:X28 O38:X38 O48:X48 O58:X58 O68:X68 O78:X78 O88:X88 O98:X98 O30:X30 O40:X40 O50:X50 O60:X60 O70:X70 O80:X80 O90:X90 O100:X100 O32:X32 O42:X42 O52:X52 O62:X62 O72:X72 O82:X82 O92:X92 O102:X102 O34:X34 O44:X44 O54:X54 O64:X64 O74:X74 O84:X84 O94:X94 O104:X104 O36:X36 O46:X46 O56:X56 O66:X66 O76:X76 O86:X86 O96:X96 O106:X106">
    <cfRule type="expression" priority="5" dxfId="0" stopIfTrue="1">
      <formula>$J17=0</formula>
    </cfRule>
    <cfRule type="cellIs" priority="6" dxfId="0" operator="equal" stopIfTrue="1">
      <formula>0</formula>
    </cfRule>
  </conditionalFormatting>
  <conditionalFormatting sqref="AU10:BE14 BQ11:BS14 BU11:BW14 BY11:CA14 BN6:BZ8 W10:Y10 AA10:AD10 V11:AQ13">
    <cfRule type="cellIs" priority="7" dxfId="0" operator="equal" stopIfTrue="1">
      <formula>0</formula>
    </cfRule>
  </conditionalFormatting>
  <conditionalFormatting sqref="AQ6:BM6">
    <cfRule type="expression" priority="8" dxfId="0" stopIfTrue="1">
      <formula>$BQ$6=0</formula>
    </cfRule>
  </conditionalFormatting>
  <conditionalFormatting sqref="AQ7:BM8 BG11:BN14">
    <cfRule type="expression" priority="9" dxfId="0" stopIfTrue="1">
      <formula>$BQ$7=0</formula>
    </cfRule>
  </conditionalFormatting>
  <conditionalFormatting sqref="BU5:BV5 BX5:BY5">
    <cfRule type="cellIs" priority="10" dxfId="1" operator="equal" stopIfTrue="1">
      <formula>0</formula>
    </cfRule>
  </conditionalFormatting>
  <conditionalFormatting sqref="K7:R9">
    <cfRule type="expression" priority="11" dxfId="0" stopIfTrue="1">
      <formula>$M$7+$O$7+$K$7=0</formula>
    </cfRule>
  </conditionalFormatting>
  <dataValidations count="1">
    <dataValidation allowBlank="1" showInputMessage="1" sqref="AO17:AP106 Y17:AA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8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LC-E6600/MX</dc:creator>
  <cp:keywords/>
  <dc:description/>
  <cp:lastModifiedBy>中谷　勝彦</cp:lastModifiedBy>
  <cp:lastPrinted>2012-04-18T08:29:04Z</cp:lastPrinted>
  <dcterms:created xsi:type="dcterms:W3CDTF">2008-03-05T08:08:52Z</dcterms:created>
  <dcterms:modified xsi:type="dcterms:W3CDTF">2013-04-29T02:48:58Z</dcterms:modified>
  <cp:category/>
  <cp:version/>
  <cp:contentType/>
  <cp:contentStatus/>
</cp:coreProperties>
</file>