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3305" windowHeight="6405" firstSheet="1" activeTab="1"/>
  </bookViews>
  <sheets>
    <sheet name="見本" sheetId="1" r:id="rId1"/>
    <sheet name="男子入力欄" sheetId="2" r:id="rId2"/>
    <sheet name="女子入力欄" sheetId="3" r:id="rId3"/>
    <sheet name="男子印刷用日卓協登録用紙" sheetId="4" r:id="rId4"/>
    <sheet name="女子印刷用日卓協登録用紙" sheetId="5" r:id="rId5"/>
  </sheets>
  <definedNames>
    <definedName name="_xlfn.IFERROR" hidden="1">#NAME?</definedName>
    <definedName name="_xlnm.Print_Area" localSheetId="0">'見本'!$A$1:$BZ$48</definedName>
    <definedName name="_xlnm.Print_Area" localSheetId="4">'女子印刷用日卓協登録用紙'!$A$1:$BZ$108</definedName>
    <definedName name="_xlnm.Print_Area" localSheetId="3">'男子印刷用日卓協登録用紙'!$A$1:$BZ$108</definedName>
    <definedName name="_xlnm.Print_Titles" localSheetId="0">'見本'!$2:$16</definedName>
    <definedName name="_xlnm.Print_Titles" localSheetId="4">'女子印刷用日卓協登録用紙'!$2:$16</definedName>
    <definedName name="_xlnm.Print_Titles" localSheetId="3">'男子印刷用日卓協登録用紙'!$2:$16</definedName>
    <definedName name="継続">'女子入力欄'!$A$6:$B$8</definedName>
    <definedName name="女子">'女子入力欄'!$E$13:$T$57</definedName>
    <definedName name="性別" localSheetId="2">'女子入力欄'!$A$23:$B$24</definedName>
    <definedName name="性別">'男子入力欄'!$A$23:$B$24</definedName>
    <definedName name="男子" localSheetId="2">'女子入力欄'!$E$13:$T$57</definedName>
    <definedName name="男子">'男子入力欄'!$E$13:$T$57</definedName>
    <definedName name="年号" localSheetId="2">'女子入力欄'!$A$27:$B$35</definedName>
    <definedName name="年号">'男子入力欄'!$A$27:$B$35</definedName>
    <definedName name="役員" localSheetId="2">'女子入力欄'!$A$13:$B$20</definedName>
    <definedName name="役員">'男子入力欄'!$A$13:$B$20</definedName>
  </definedNames>
  <calcPr fullCalcOnLoad="1"/>
</workbook>
</file>

<file path=xl/sharedStrings.xml><?xml version="1.0" encoding="utf-8"?>
<sst xmlns="http://schemas.openxmlformats.org/spreadsheetml/2006/main" count="1523" uniqueCount="390">
  <si>
    <t>1</t>
  </si>
  <si>
    <t>）</t>
  </si>
  <si>
    <t>〕</t>
  </si>
  <si>
    <t>〔</t>
  </si>
  <si>
    <t>フ リ ガ ナ</t>
  </si>
  <si>
    <t>チームコード</t>
  </si>
  <si>
    <t>都道府県コード</t>
  </si>
  <si>
    <t>加盟団体名：</t>
  </si>
  <si>
    <t>№</t>
  </si>
  <si>
    <t>（財）日本卓球協会加盟登録申請書</t>
  </si>
  <si>
    <t>〒</t>
  </si>
  <si>
    <t>月</t>
  </si>
  <si>
    <t>年</t>
  </si>
  <si>
    <t>・（受付：平成</t>
  </si>
  <si>
    <t>卓球協会（連盟）・管内支部名：</t>
  </si>
  <si>
    <t>（</t>
  </si>
  <si>
    <t>@</t>
  </si>
  <si>
    <t>）</t>
  </si>
  <si>
    <t>-</t>
  </si>
  <si>
    <t>自 宅</t>
  </si>
  <si>
    <t>（</t>
  </si>
  <si>
    <t>日中連絡先</t>
  </si>
  <si>
    <t>名称</t>
  </si>
  <si>
    <t>☎</t>
  </si>
  <si>
    <t>携帯</t>
  </si>
  <si>
    <t>FAX</t>
  </si>
  <si>
    <t>☎</t>
  </si>
  <si>
    <t>ＦＡＸ</t>
  </si>
  <si>
    <t>備考</t>
  </si>
  <si>
    <t>段位</t>
  </si>
  <si>
    <t>平成</t>
  </si>
  <si>
    <t>性別</t>
  </si>
  <si>
    <t>会員区分</t>
  </si>
  <si>
    <t>生　年　月　日</t>
  </si>
  <si>
    <t>電話番号（携帯でも可）</t>
  </si>
  <si>
    <t>姓</t>
  </si>
  <si>
    <t>名</t>
  </si>
  <si>
    <t>フリ</t>
  </si>
  <si>
    <t>ガナ</t>
  </si>
  <si>
    <t>年度</t>
  </si>
  <si>
    <t>（URL：</t>
  </si>
  <si>
    <t>管内支部コード</t>
  </si>
  <si>
    <t>)</t>
  </si>
  <si>
    <t>（E-mail:</t>
  </si>
  <si>
    <t>日</t>
  </si>
  <si>
    <t>登録番号</t>
  </si>
  <si>
    <t>種別（下表左欄に番号をご記入下さい）</t>
  </si>
  <si>
    <t>-</t>
  </si>
  <si>
    <t>代表者　　　　　連絡先</t>
  </si>
  <si>
    <t>学年</t>
  </si>
  <si>
    <t>月</t>
  </si>
  <si>
    <t>年</t>
  </si>
  <si>
    <t>種別　　番号</t>
  </si>
  <si>
    <t>注１.コード№は記入しないで下さい。　注2.個人の郵便番号（７桁）、住所および段位（取得者のみ）はご記入ください。　注3.上記個人情報は、本会の諸連絡用に使用致します。　注4.詳しくは、記入要項をご覧下さい。</t>
  </si>
  <si>
    <t>①　日本卓球協会事務局　保管用</t>
  </si>
  <si>
    <t>2 . 日学連</t>
  </si>
  <si>
    <t>5 . 小学生</t>
  </si>
  <si>
    <t>8 . 個 　人</t>
  </si>
  <si>
    <t>3 . 高体連</t>
  </si>
  <si>
    <t>6 . 教職員</t>
  </si>
  <si>
    <t>登録団体名　　　　　　　　(チーム名）</t>
  </si>
  <si>
    <t>氏 名</t>
  </si>
  <si>
    <t>住 所</t>
  </si>
  <si>
    <t>略称</t>
  </si>
  <si>
    <t>京都</t>
  </si>
  <si>
    <t>登録番号</t>
  </si>
  <si>
    <t>会員区分</t>
  </si>
  <si>
    <t>姓</t>
  </si>
  <si>
    <t>名</t>
  </si>
  <si>
    <t>性別</t>
  </si>
  <si>
    <t>生年</t>
  </si>
  <si>
    <t>月</t>
  </si>
  <si>
    <t>日</t>
  </si>
  <si>
    <t>学年</t>
  </si>
  <si>
    <t>勤</t>
  </si>
  <si>
    <t>〒</t>
  </si>
  <si>
    <t>-</t>
  </si>
  <si>
    <t>☎</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</si>
  <si>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</si>
  <si>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</si>
  <si>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</si>
  <si>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</si>
  <si>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</si>
  <si>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</si>
  <si>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</si>
  <si>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</si>
  <si>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</si>
  <si>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</si>
  <si>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</si>
  <si>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</si>
  <si>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</si>
  <si>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</si>
  <si>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</si>
  <si>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</si>
  <si>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</si>
  <si>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</si>
  <si>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</si>
  <si>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</si>
  <si>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</si>
  <si>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</si>
  <si>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</si>
  <si>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</si>
  <si>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</si>
  <si>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</si>
  <si>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</si>
  <si>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</si>
  <si>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</si>
  <si>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</si>
  <si>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</si>
  <si>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</si>
  <si>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</si>
  <si>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</si>
  <si>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</si>
  <si>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</si>
  <si>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</si>
  <si>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</si>
  <si>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</si>
  <si>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</si>
  <si>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</si>
  <si>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</si>
  <si>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</si>
  <si>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昭和</t>
  </si>
  <si>
    <t>平成</t>
  </si>
  <si>
    <t>西暦</t>
  </si>
  <si>
    <t>役員</t>
  </si>
  <si>
    <t>監督</t>
  </si>
  <si>
    <t>顧問</t>
  </si>
  <si>
    <t>コーチ</t>
  </si>
  <si>
    <t>選手</t>
  </si>
  <si>
    <t>男</t>
  </si>
  <si>
    <t>女</t>
  </si>
  <si>
    <t>大正</t>
  </si>
  <si>
    <t>明治</t>
  </si>
  <si>
    <t>入力</t>
  </si>
  <si>
    <t>会員</t>
  </si>
  <si>
    <t>男女</t>
  </si>
  <si>
    <t>年号</t>
  </si>
  <si>
    <t>学校コード</t>
  </si>
  <si>
    <t>学校名</t>
  </si>
  <si>
    <t>高等学校</t>
  </si>
  <si>
    <t>郵便番号</t>
  </si>
  <si>
    <t>－</t>
  </si>
  <si>
    <t>住所</t>
  </si>
  <si>
    <t>代表者（姓）</t>
  </si>
  <si>
    <t>（名）</t>
  </si>
  <si>
    <t>学校電話番号</t>
  </si>
  <si>
    <t>学校FAX</t>
  </si>
  <si>
    <t>自宅電話番号</t>
  </si>
  <si>
    <t>自宅FAX</t>
  </si>
  <si>
    <t>フリガナ　（姓）</t>
  </si>
  <si>
    <t>フリガナ→</t>
  </si>
  <si>
    <t>コウトウガッコウ</t>
  </si>
  <si>
    <t>2</t>
  </si>
  <si>
    <t>6</t>
  </si>
  <si>
    <t>登録先該当住所（勤務先→勤　・自宅→自 ）</t>
  </si>
  <si>
    <t>　1 . 社会人</t>
  </si>
  <si>
    <t>　4 . 中学生</t>
  </si>
  <si>
    <t>　7 . 日本リーグ</t>
  </si>
  <si>
    <t>－</t>
  </si>
  <si>
    <t>フリガナ→</t>
  </si>
  <si>
    <t>コウトウガッコウ</t>
  </si>
  <si>
    <t>学校電話番号</t>
  </si>
  <si>
    <t>学校FAX</t>
  </si>
  <si>
    <t>－</t>
  </si>
  <si>
    <t>フリガナ　（姓）</t>
  </si>
  <si>
    <t>コーチ</t>
  </si>
  <si>
    <t>①　日本卓球協会事務局　保管用</t>
  </si>
  <si>
    <t>平成</t>
  </si>
  <si>
    <t>（</t>
  </si>
  <si>
    <t>）</t>
  </si>
  <si>
    <t>年度</t>
  </si>
  <si>
    <t>（財）日本卓球協会加盟登録申請書</t>
  </si>
  <si>
    <t>№</t>
  </si>
  <si>
    <t>加盟団体名：</t>
  </si>
  <si>
    <t>）</t>
  </si>
  <si>
    <t>卓球協会（連盟）・管内支部名：</t>
  </si>
  <si>
    <t>・（受付：平成</t>
  </si>
  <si>
    <t>年</t>
  </si>
  <si>
    <t>日</t>
  </si>
  <si>
    <t>)</t>
  </si>
  <si>
    <t>都道府県コード</t>
  </si>
  <si>
    <t>チームコード</t>
  </si>
  <si>
    <t>種別（下表左欄に番号をご記入下さい）</t>
  </si>
  <si>
    <t>フ リ ガ ナ</t>
  </si>
  <si>
    <t>〔</t>
  </si>
  <si>
    <t>〕</t>
  </si>
  <si>
    <t>2</t>
  </si>
  <si>
    <t>6</t>
  </si>
  <si>
    <t>　1 . 社会人</t>
  </si>
  <si>
    <t>2 . 日学連</t>
  </si>
  <si>
    <t>3 . 高体連</t>
  </si>
  <si>
    <t>登録団体名　　　　　　　　(チーム名）</t>
  </si>
  <si>
    <t>略称</t>
  </si>
  <si>
    <t>　4 . 中学生</t>
  </si>
  <si>
    <t>5 . 小学生</t>
  </si>
  <si>
    <t>6 . 教職員</t>
  </si>
  <si>
    <t>　7 . 日本リーグ</t>
  </si>
  <si>
    <t>8 . 個 　人</t>
  </si>
  <si>
    <t>（URL：</t>
  </si>
  <si>
    <t>）</t>
  </si>
  <si>
    <t>代表者　　　　　連絡先</t>
  </si>
  <si>
    <t>氏 名</t>
  </si>
  <si>
    <t>住 所</t>
  </si>
  <si>
    <t>〒</t>
  </si>
  <si>
    <t>-</t>
  </si>
  <si>
    <t>自 宅</t>
  </si>
  <si>
    <t>☎</t>
  </si>
  <si>
    <t>日中連絡先</t>
  </si>
  <si>
    <t>名称</t>
  </si>
  <si>
    <t>-</t>
  </si>
  <si>
    <t>ＦＡＸ</t>
  </si>
  <si>
    <t>FAX</t>
  </si>
  <si>
    <t>@</t>
  </si>
  <si>
    <t>)</t>
  </si>
  <si>
    <t>携帯</t>
  </si>
  <si>
    <t>種別　　番号</t>
  </si>
  <si>
    <t>会員区分</t>
  </si>
  <si>
    <t>フリ</t>
  </si>
  <si>
    <t>ガナ</t>
  </si>
  <si>
    <t>生　年　月　日</t>
  </si>
  <si>
    <t>登録先該当住所（勤務先→勤　・自宅→自 ）</t>
  </si>
  <si>
    <t>電話番号（携帯でも可）</t>
  </si>
  <si>
    <t>段位</t>
  </si>
  <si>
    <t>備考</t>
  </si>
  <si>
    <t>姓</t>
  </si>
  <si>
    <t>名</t>
  </si>
  <si>
    <t>1</t>
  </si>
  <si>
    <t>年</t>
  </si>
  <si>
    <t>月</t>
  </si>
  <si>
    <t>〒</t>
  </si>
  <si>
    <t>-</t>
  </si>
  <si>
    <t>☎</t>
  </si>
  <si>
    <t>1</t>
  </si>
  <si>
    <t>〒</t>
  </si>
  <si>
    <t>-</t>
  </si>
  <si>
    <t>☎</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</si>
  <si>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</si>
  <si>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</si>
  <si>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</si>
  <si>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</si>
  <si>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</si>
  <si>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</si>
  <si>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</si>
  <si>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</si>
  <si>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</si>
  <si>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</si>
  <si>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</si>
  <si>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</si>
  <si>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</si>
  <si>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</si>
  <si>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</si>
  <si>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</si>
  <si>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</si>
  <si>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</si>
  <si>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</si>
  <si>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</si>
  <si>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</si>
  <si>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</si>
  <si>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</si>
  <si>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</si>
  <si>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</si>
  <si>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</si>
  <si>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</si>
  <si>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</si>
  <si>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</si>
  <si>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</si>
  <si>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</si>
  <si>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</si>
  <si>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</si>
  <si>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</si>
  <si>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</si>
  <si>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</si>
  <si>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</si>
  <si>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</si>
  <si>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</si>
  <si>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</si>
  <si>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</si>
  <si>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</si>
  <si>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</si>
  <si>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注１.コード№は記入しないで下さい。　注2.個人の郵便番号（７桁）、住所および段位（取得者のみ）はご記入ください。　注3.上記個人情報は、本会の諸連絡用に使用致します。　注4.詳しくは、記入要項をご覧下さい。</t>
  </si>
  <si>
    <t>①　日本卓球協会事務局　保管用</t>
  </si>
  <si>
    <t>（</t>
  </si>
  <si>
    <t>）</t>
  </si>
  <si>
    <t>）</t>
  </si>
  <si>
    <t>卓球協会（連盟）・管内支部名：</t>
  </si>
  <si>
    <t>・（受付：平成</t>
  </si>
  <si>
    <t>　4 . 中学生</t>
  </si>
  <si>
    <t>5 . 小学生</t>
  </si>
  <si>
    <t>6 . 教職員</t>
  </si>
  <si>
    <t>　7 . 日本リーグ</t>
  </si>
  <si>
    <t>-</t>
  </si>
  <si>
    <t>ＦＡＸ</t>
  </si>
  <si>
    <t>FAX</t>
  </si>
  <si>
    <t>@</t>
  </si>
  <si>
    <t>)</t>
  </si>
  <si>
    <t>1</t>
  </si>
  <si>
    <t>6</t>
  </si>
  <si>
    <t>監督</t>
  </si>
  <si>
    <t>選手</t>
  </si>
  <si>
    <t>601</t>
  </si>
  <si>
    <t>601</t>
  </si>
  <si>
    <t>0001</t>
  </si>
  <si>
    <t>0001</t>
  </si>
  <si>
    <t>昭和</t>
  </si>
  <si>
    <t>山田</t>
  </si>
  <si>
    <t>太郎</t>
  </si>
  <si>
    <t>タロウ</t>
  </si>
  <si>
    <t>ヤマダ</t>
  </si>
  <si>
    <t>イワキ</t>
  </si>
  <si>
    <t>トノマ</t>
  </si>
  <si>
    <t>殿間</t>
  </si>
  <si>
    <t>一人</t>
  </si>
  <si>
    <t>サトナカ</t>
  </si>
  <si>
    <t>里中</t>
  </si>
  <si>
    <t>智</t>
  </si>
  <si>
    <t>サトル</t>
  </si>
  <si>
    <t>カズト</t>
  </si>
  <si>
    <t>正美</t>
  </si>
  <si>
    <t>マサミ</t>
  </si>
  <si>
    <t>岩鬼</t>
  </si>
  <si>
    <t>平成</t>
  </si>
  <si>
    <t>土井垣</t>
  </si>
  <si>
    <t>将</t>
  </si>
  <si>
    <t>ドイガキ</t>
  </si>
  <si>
    <t>ショウ</t>
  </si>
  <si>
    <t>キタ</t>
  </si>
  <si>
    <t>ミツオ</t>
  </si>
  <si>
    <t>北</t>
  </si>
  <si>
    <t>満男</t>
  </si>
  <si>
    <t>石毛</t>
  </si>
  <si>
    <t>幸一</t>
  </si>
  <si>
    <t>イシゲ</t>
  </si>
  <si>
    <t>コウイチ</t>
  </si>
  <si>
    <t>山岡</t>
  </si>
  <si>
    <t>鉄司</t>
  </si>
  <si>
    <t>テツジ</t>
  </si>
  <si>
    <t>ヤマオカ</t>
  </si>
  <si>
    <t>サワダ</t>
  </si>
  <si>
    <t>沢田</t>
  </si>
  <si>
    <t>京太</t>
  </si>
  <si>
    <t>キョウタ</t>
  </si>
  <si>
    <t>男</t>
  </si>
  <si>
    <t>年</t>
  </si>
  <si>
    <t>日</t>
  </si>
  <si>
    <t>山田　太郎</t>
  </si>
  <si>
    <t>京都市北区真弓○○町</t>
  </si>
  <si>
    <t>京都市北区真弓○○町</t>
  </si>
  <si>
    <t>075</t>
  </si>
  <si>
    <t>075</t>
  </si>
  <si>
    <t>888</t>
  </si>
  <si>
    <t>222Ｘ</t>
  </si>
  <si>
    <t>222Ｘ</t>
  </si>
  <si>
    <t>333Ｘ</t>
  </si>
  <si>
    <t>111</t>
  </si>
  <si>
    <t>111</t>
  </si>
  <si>
    <t>999</t>
  </si>
  <si>
    <t>0000</t>
  </si>
  <si>
    <t>○×高等学校</t>
  </si>
  <si>
    <t>○×</t>
  </si>
  <si>
    <t>マルバツ</t>
  </si>
  <si>
    <t>マルバツコウトウガッコウ</t>
  </si>
  <si>
    <t>コーチ</t>
  </si>
  <si>
    <t>昭和</t>
  </si>
  <si>
    <t>勤</t>
  </si>
  <si>
    <t>〒</t>
  </si>
  <si>
    <t>フォアマン</t>
  </si>
  <si>
    <t>ハリー</t>
  </si>
  <si>
    <t>222Ｘ</t>
  </si>
  <si>
    <t>222Ｘ</t>
  </si>
  <si>
    <t>男</t>
  </si>
  <si>
    <t>ヤマダ</t>
  </si>
  <si>
    <t>サチ子</t>
  </si>
  <si>
    <t>サチコ</t>
  </si>
  <si>
    <t>登録申請日</t>
  </si>
  <si>
    <t>日</t>
  </si>
  <si>
    <t>1</t>
  </si>
  <si>
    <t>5</t>
  </si>
  <si>
    <t>5</t>
  </si>
  <si>
    <t>２３</t>
  </si>
  <si>
    <t>５</t>
  </si>
  <si>
    <t>１</t>
  </si>
  <si>
    <t>23</t>
  </si>
  <si>
    <t>23</t>
  </si>
  <si>
    <t>監督・顧問ほか</t>
  </si>
  <si>
    <t>学</t>
  </si>
  <si>
    <t>学</t>
  </si>
  <si>
    <t>新規</t>
  </si>
  <si>
    <t>継続</t>
  </si>
  <si>
    <t>変更</t>
  </si>
  <si>
    <t>種別番号</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</si>
</sst>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 numFmtId="177" formatCode="0_);[Red]\(0\)"/>
    <numFmt numFmtId="178" formatCode="[&lt;=999]000;[&lt;=9999]000\-00;000\-0000"/>
    <numFmt numFmtId="179" formatCode="[DBNum3][$-411]0"/>
    <numFmt numFmtId="180" formatCode="[&lt;=99999999]####\-####;\(00\)\ ####\-####"/>
    <numFmt numFmtId="181" formatCode="0.E+00"/>
    <numFmt numFmtId="182" formatCode="&quot;△&quot;\ #,##0;&quot;▲&quot;\ #,##0"/>
    <numFmt numFmtId="183" formatCode="00"/>
  </numFmts>
  <fonts count="46">
    <font>
      <sz val="11"/>
      <color indexed="8"/>
      <name val="ＭＳ Ｐゴシック"/>
      <family val="3"/>
    </font>
    <font>
      <sz val="11"/>
      <name val="ＭＳ Ｐ明朝"/>
      <family val="1"/>
    </font>
    <font>
      <sz val="6"/>
      <name val="ＭＳ Ｐゴシック"/>
      <family val="3"/>
    </font>
    <font>
      <sz val="11"/>
      <name val="ＭＳ Ｐゴシック"/>
      <family val="3"/>
    </font>
    <font>
      <sz val="10"/>
      <name val="ＭＳ Ｐ明朝"/>
      <family val="1"/>
    </font>
    <font>
      <sz val="8"/>
      <name val="ＭＳ Ｐ明朝"/>
      <family val="1"/>
    </font>
    <font>
      <sz val="18"/>
      <name val="ＭＳ Ｐゴシック"/>
      <family val="3"/>
    </font>
    <font>
      <sz val="9"/>
      <name val="ＭＳ Ｐゴシック"/>
      <family val="3"/>
    </font>
    <font>
      <sz val="8"/>
      <name val="ＭＳ Ｐゴシック"/>
      <family val="3"/>
    </font>
    <font>
      <sz val="14"/>
      <name val="HG正楷書体-PRO"/>
      <family val="4"/>
    </font>
    <font>
      <sz val="11"/>
      <name val="HG正楷書体-PRO"/>
      <family val="4"/>
    </font>
    <font>
      <sz val="8"/>
      <name val="HG正楷書体-PRO"/>
      <family val="4"/>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6"/>
      <color indexed="8"/>
      <name val="ＭＳ Ｐゴシック"/>
      <family val="3"/>
    </font>
    <font>
      <sz val="7"/>
      <name val="ＭＳ Ｐゴシック"/>
      <family val="3"/>
    </font>
    <font>
      <sz val="8"/>
      <color indexed="8"/>
      <name val="HG正楷書体-PRO"/>
      <family val="4"/>
    </font>
    <font>
      <sz val="10"/>
      <color indexed="8"/>
      <name val="ＭＳ Ｐゴシック"/>
      <family val="3"/>
    </font>
    <font>
      <sz val="9"/>
      <color indexed="8"/>
      <name val="ＭＳ Ｐゴシック"/>
      <family val="3"/>
    </font>
    <font>
      <sz val="11"/>
      <name val="ＭＳ 明朝"/>
      <family val="1"/>
    </font>
    <font>
      <sz val="10"/>
      <color indexed="8"/>
      <name val="ＭＳ ゴシック"/>
      <family val="3"/>
    </font>
    <font>
      <sz val="14"/>
      <name val="ＭＳ Ｐ明朝"/>
      <family val="1"/>
    </font>
    <font>
      <sz val="9"/>
      <name val="ＭＳ Ｐ明朝"/>
      <family val="1"/>
    </font>
    <font>
      <sz val="7"/>
      <name val="ＭＳ Ｐ明朝"/>
      <family val="1"/>
    </font>
    <font>
      <sz val="12"/>
      <name val="ＭＳ Ｐ明朝"/>
      <family val="1"/>
    </font>
    <font>
      <sz val="13"/>
      <name val="ＭＳ Ｐ明朝"/>
      <family val="1"/>
    </font>
    <font>
      <sz val="20"/>
      <color indexed="8"/>
      <name val="ＭＳ Ｐゴシック"/>
      <family val="3"/>
    </font>
    <font>
      <sz val="9"/>
      <color indexed="8"/>
      <name val="ＭＳ ゴシック"/>
      <family val="3"/>
    </font>
    <font>
      <sz val="16"/>
      <name val="ＭＳ Ｐゴシック"/>
      <family val="3"/>
    </font>
    <font>
      <sz val="8"/>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s>
  <borders count="19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style="double"/>
      <bottom/>
    </border>
    <border>
      <left/>
      <right style="medium"/>
      <top/>
      <bottom/>
    </border>
    <border>
      <left/>
      <right style="medium"/>
      <top/>
      <bottom style="double"/>
    </border>
    <border>
      <left/>
      <right/>
      <top/>
      <bottom style="thin"/>
    </border>
    <border>
      <left/>
      <right>
        <color indexed="63"/>
      </right>
      <top style="medium"/>
      <bottom style="dotted"/>
    </border>
    <border>
      <left/>
      <right style="medium"/>
      <top style="medium"/>
      <bottom/>
    </border>
    <border>
      <left/>
      <right/>
      <top/>
      <bottom style="double"/>
    </border>
    <border>
      <left/>
      <right style="thin"/>
      <top/>
      <bottom style="double"/>
    </border>
    <border>
      <left>
        <color indexed="63"/>
      </left>
      <right>
        <color indexed="63"/>
      </right>
      <top>
        <color indexed="63"/>
      </top>
      <bottom style="medium"/>
    </border>
    <border>
      <left style="dotted"/>
      <right/>
      <top/>
      <bottom/>
    </border>
    <border>
      <left/>
      <right/>
      <top style="thin"/>
      <bottom/>
    </border>
    <border>
      <left style="dotted"/>
      <right/>
      <top style="thin"/>
      <bottom/>
    </border>
    <border>
      <left>
        <color indexed="63"/>
      </left>
      <right>
        <color indexed="63"/>
      </right>
      <top style="thin"/>
      <bottom>
        <color indexed="63"/>
      </bottom>
    </border>
    <border>
      <left/>
      <right style="thin"/>
      <top style="thin"/>
      <bottom/>
    </border>
    <border>
      <left/>
      <right/>
      <top style="medium"/>
      <bottom/>
    </border>
    <border>
      <left style="dotted"/>
      <right/>
      <top style="medium"/>
      <bottom/>
    </border>
    <border>
      <left/>
      <right style="thin"/>
      <top style="medium"/>
      <bottom/>
    </border>
    <border>
      <left style="dotted"/>
      <right/>
      <top>
        <color indexed="63"/>
      </top>
      <bottom/>
    </border>
    <border>
      <left/>
      <right style="thin"/>
      <top>
        <color indexed="63"/>
      </top>
      <bottom/>
    </border>
    <border>
      <left>
        <color indexed="63"/>
      </left>
      <right>
        <color indexed="63"/>
      </right>
      <top>
        <color indexed="63"/>
      </top>
      <bottom style="double"/>
    </border>
    <border>
      <left>
        <color indexed="63"/>
      </left>
      <right>
        <color indexed="63"/>
      </right>
      <top style="double"/>
      <bottom/>
    </border>
    <border>
      <left>
        <color indexed="63"/>
      </left>
      <right style="hair"/>
      <top>
        <color indexed="63"/>
      </top>
      <bottom style="thin"/>
    </border>
    <border>
      <left>
        <color indexed="63"/>
      </left>
      <right style="hair"/>
      <top style="thin"/>
      <bottom style="thin"/>
    </border>
    <border>
      <left style="hair"/>
      <right style="hair"/>
      <top>
        <color indexed="63"/>
      </top>
      <bottom style="thin"/>
    </border>
    <border>
      <left style="hair"/>
      <right style="hair"/>
      <top style="thin"/>
      <bottom style="thin"/>
    </border>
    <border>
      <left style="hair"/>
      <right>
        <color indexed="63"/>
      </right>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style="medium"/>
      <right style="hair"/>
      <top style="medium"/>
      <bottom style="thin"/>
    </border>
    <border>
      <left style="hair"/>
      <right style="medium"/>
      <top style="medium"/>
      <bottom style="thin"/>
    </border>
    <border>
      <left style="medium"/>
      <right style="hair"/>
      <top style="thin"/>
      <bottom style="thin"/>
    </border>
    <border>
      <left style="hair"/>
      <right style="medium"/>
      <top style="thin"/>
      <bottom style="thin"/>
    </border>
    <border>
      <left style="hair"/>
      <right style="medium"/>
      <top style="thin"/>
      <bottom style="medium"/>
    </border>
    <border>
      <left style="hair"/>
      <right>
        <color indexed="63"/>
      </right>
      <top>
        <color indexed="63"/>
      </top>
      <bottom style="thin"/>
    </border>
    <border>
      <left style="medium"/>
      <right style="thin"/>
      <top style="medium"/>
      <bottom style="thin"/>
    </border>
    <border>
      <left style="hair"/>
      <right>
        <color indexed="63"/>
      </right>
      <top style="medium"/>
      <bottom style="thin"/>
    </border>
    <border>
      <left style="medium"/>
      <right style="thin"/>
      <top style="thin"/>
      <bottom style="thin"/>
    </border>
    <border>
      <left style="medium"/>
      <right style="thin"/>
      <top style="thin"/>
      <bottom style="medium"/>
    </border>
    <border>
      <left style="hair"/>
      <right>
        <color indexed="63"/>
      </right>
      <top style="thin"/>
      <bottom style="medium"/>
    </border>
    <border>
      <left style="thin"/>
      <right style="hair"/>
      <top style="thin"/>
      <bottom style="medium"/>
    </border>
    <border>
      <left>
        <color indexed="63"/>
      </left>
      <right style="hair"/>
      <top style="thin"/>
      <bottom style="medium"/>
    </border>
    <border>
      <left style="hair"/>
      <right style="hair"/>
      <top style="thin"/>
      <bottom style="medium"/>
    </border>
    <border>
      <left style="hair"/>
      <right style="thin"/>
      <top style="thin"/>
      <bottom style="medium"/>
    </border>
    <border>
      <left style="thin"/>
      <right style="thin"/>
      <top style="thin"/>
      <bottom style="thin"/>
    </border>
    <border>
      <left style="medium"/>
      <right style="medium"/>
      <top style="medium"/>
      <bottom style="medium"/>
    </border>
    <border>
      <left style="medium"/>
      <right>
        <color indexed="63"/>
      </right>
      <top>
        <color indexed="63"/>
      </top>
      <bottom>
        <color indexed="63"/>
      </bottom>
    </border>
    <border>
      <left style="thin"/>
      <right style="thin"/>
      <top>
        <color indexed="63"/>
      </top>
      <bottom>
        <color indexed="63"/>
      </bottom>
    </border>
    <border>
      <left style="thin"/>
      <right style="medium"/>
      <top style="medium"/>
      <bottom style="medium"/>
    </border>
    <border>
      <left style="thin"/>
      <right style="hair"/>
      <top>
        <color indexed="63"/>
      </top>
      <bottom style="thin"/>
    </border>
    <border>
      <left style="thin"/>
      <right style="hair"/>
      <top style="thin"/>
      <bottom style="thin"/>
    </border>
    <border>
      <left style="thin"/>
      <right/>
      <top style="thin"/>
      <bottom/>
    </border>
    <border>
      <left>
        <color indexed="63"/>
      </left>
      <right style="thin"/>
      <top>
        <color indexed="63"/>
      </top>
      <bottom style="medium"/>
    </border>
    <border>
      <left style="thin"/>
      <right>
        <color indexed="63"/>
      </right>
      <top>
        <color indexed="63"/>
      </top>
      <bottom style="medium"/>
    </border>
    <border>
      <left style="dotted"/>
      <right/>
      <top/>
      <bottom style="medium"/>
    </border>
    <border>
      <left/>
      <right>
        <color indexed="63"/>
      </right>
      <top style="dotted"/>
      <bottom/>
    </border>
    <border>
      <left>
        <color indexed="63"/>
      </left>
      <right>
        <color indexed="63"/>
      </right>
      <top style="dotted"/>
      <bottom/>
    </border>
    <border>
      <left>
        <color indexed="63"/>
      </left>
      <right style="thin"/>
      <top style="dotted"/>
      <bottom/>
    </border>
    <border>
      <left>
        <color indexed="63"/>
      </left>
      <right style="thin"/>
      <top/>
      <bottom/>
    </border>
    <border>
      <left style="thin"/>
      <right style="thin"/>
      <top style="medium"/>
      <bottom>
        <color indexed="63"/>
      </bottom>
    </border>
    <border>
      <left style="thin"/>
      <right style="thin"/>
      <top>
        <color indexed="63"/>
      </top>
      <bottom style="thin"/>
    </border>
    <border>
      <left style="thin"/>
      <right style="thin"/>
      <top style="thin"/>
      <bottom>
        <color indexed="63"/>
      </bottom>
    </border>
    <border>
      <left/>
      <right style="medium"/>
      <top style="thin"/>
      <bottom/>
    </border>
    <border>
      <left>
        <color indexed="63"/>
      </left>
      <right style="medium"/>
      <top>
        <color indexed="63"/>
      </top>
      <bottom style="medium"/>
    </border>
    <border>
      <left style="thin"/>
      <right>
        <color indexed="63"/>
      </right>
      <top>
        <color indexed="63"/>
      </top>
      <bottom style="thin"/>
    </border>
    <border>
      <left/>
      <right style="dotted"/>
      <top>
        <color indexed="63"/>
      </top>
      <bottom style="thin"/>
    </border>
    <border>
      <left>
        <color indexed="63"/>
      </left>
      <right style="thin"/>
      <top>
        <color indexed="63"/>
      </top>
      <bottom style="thin"/>
    </border>
    <border>
      <left/>
      <right style="dotted"/>
      <top style="thin"/>
      <bottom>
        <color indexed="63"/>
      </bottom>
    </border>
    <border>
      <left>
        <color indexed="63"/>
      </left>
      <right style="dotted"/>
      <top>
        <color indexed="63"/>
      </top>
      <bottom style="medium"/>
    </border>
    <border>
      <left style="thin"/>
      <right>
        <color indexed="63"/>
      </right>
      <top>
        <color indexed="63"/>
      </top>
      <bottom style="dotted"/>
    </border>
    <border>
      <left/>
      <right>
        <color indexed="63"/>
      </right>
      <top>
        <color indexed="63"/>
      </top>
      <bottom style="dotted"/>
    </border>
    <border>
      <left/>
      <right style="dotted"/>
      <top>
        <color indexed="63"/>
      </top>
      <bottom style="dotted"/>
    </border>
    <border>
      <left style="medium"/>
      <right/>
      <top style="thin"/>
      <bottom>
        <color indexed="63"/>
      </bottom>
    </border>
    <border>
      <left style="medium"/>
      <right>
        <color indexed="63"/>
      </right>
      <top>
        <color indexed="63"/>
      </top>
      <bottom style="medium"/>
    </border>
    <border>
      <left>
        <color indexed="63"/>
      </left>
      <right>
        <color indexed="63"/>
      </right>
      <top style="thin"/>
      <bottom/>
    </border>
    <border>
      <left/>
      <right style="medium"/>
      <top/>
      <bottom style="thin"/>
    </border>
    <border>
      <left style="thin"/>
      <right>
        <color indexed="63"/>
      </right>
      <top style="dotted"/>
      <bottom style="thin"/>
    </border>
    <border>
      <left/>
      <right/>
      <top style="dotted"/>
      <bottom style="thin"/>
    </border>
    <border>
      <left/>
      <right style="dotted"/>
      <top style="dotted"/>
      <bottom style="thin"/>
    </border>
    <border>
      <left>
        <color indexed="63"/>
      </left>
      <right style="thin"/>
      <top style="dotted"/>
      <bottom style="thin"/>
    </border>
    <border>
      <left style="dotted"/>
      <right>
        <color indexed="63"/>
      </right>
      <top>
        <color indexed="63"/>
      </top>
      <bottom style="thin"/>
    </border>
    <border>
      <left style="thin"/>
      <right/>
      <top/>
      <bottom/>
    </border>
    <border>
      <left/>
      <right style="thin"/>
      <top/>
      <bottom/>
    </border>
    <border>
      <left style="thin"/>
      <right>
        <color indexed="63"/>
      </right>
      <top style="thin"/>
      <bottom style="dotted"/>
    </border>
    <border>
      <left/>
      <right>
        <color indexed="63"/>
      </right>
      <top style="thin"/>
      <bottom style="dotted"/>
    </border>
    <border>
      <left/>
      <right style="dotted"/>
      <top style="thin"/>
      <bottom style="dotted"/>
    </border>
    <border>
      <left style="medium"/>
      <right/>
      <top>
        <color indexed="63"/>
      </top>
      <bottom style="thin"/>
    </border>
    <border>
      <left style="thin"/>
      <right>
        <color indexed="63"/>
      </right>
      <top style="medium"/>
      <bottom>
        <color indexed="63"/>
      </bottom>
    </border>
    <border>
      <left>
        <color indexed="63"/>
      </left>
      <right style="thin"/>
      <top style="medium"/>
      <bottom>
        <color indexed="63"/>
      </bottom>
    </border>
    <border>
      <left/>
      <right style="dotted"/>
      <top>
        <color indexed="63"/>
      </top>
      <bottom>
        <color indexed="63"/>
      </bottom>
    </border>
    <border>
      <left style="dotted"/>
      <right>
        <color indexed="63"/>
      </right>
      <top style="medium"/>
      <bottom>
        <color indexed="63"/>
      </bottom>
    </border>
    <border>
      <left style="thin"/>
      <right>
        <color indexed="63"/>
      </right>
      <top style="medium"/>
      <bottom style="dotted"/>
    </border>
    <border>
      <left/>
      <right style="dotted"/>
      <top style="medium"/>
      <bottom style="dotted"/>
    </border>
    <border>
      <left>
        <color indexed="63"/>
      </left>
      <right style="dotted"/>
      <top style="medium"/>
      <bottom>
        <color indexed="63"/>
      </bottom>
    </border>
    <border>
      <left style="medium"/>
      <right/>
      <top style="medium"/>
      <bottom/>
    </border>
    <border>
      <left>
        <color indexed="63"/>
      </left>
      <right>
        <color indexed="63"/>
      </right>
      <top style="medium"/>
      <bottom>
        <color indexed="63"/>
      </bottom>
    </border>
    <border>
      <left/>
      <right>
        <color indexed="63"/>
      </right>
      <top style="medium"/>
      <bottom/>
    </border>
    <border>
      <left>
        <color indexed="63"/>
      </left>
      <right>
        <color indexed="63"/>
      </right>
      <top style="medium"/>
      <bottom/>
    </border>
    <border>
      <left style="thin"/>
      <right/>
      <top style="double"/>
      <bottom/>
    </border>
    <border>
      <left/>
      <right style="thin"/>
      <top style="double"/>
      <bottom/>
    </border>
    <border>
      <left/>
      <right style="medium"/>
      <top style="double"/>
      <bottom/>
    </border>
    <border>
      <left style="dotted"/>
      <right>
        <color indexed="63"/>
      </right>
      <top style="double"/>
      <bottom style="dotted"/>
    </border>
    <border>
      <left/>
      <right/>
      <top style="double"/>
      <bottom style="dotted"/>
    </border>
    <border>
      <left>
        <color indexed="63"/>
      </left>
      <right style="thin"/>
      <top style="double"/>
      <bottom style="dotted"/>
    </border>
    <border>
      <left style="medium"/>
      <right>
        <color indexed="63"/>
      </right>
      <top style="double"/>
      <bottom>
        <color indexed="63"/>
      </bottom>
    </border>
    <border>
      <left style="thin"/>
      <right/>
      <top style="double"/>
      <bottom style="dotted"/>
    </border>
    <border>
      <left style="thin"/>
      <right>
        <color indexed="63"/>
      </right>
      <top style="dotted"/>
      <bottom style="medium"/>
    </border>
    <border>
      <left>
        <color indexed="63"/>
      </left>
      <right>
        <color indexed="63"/>
      </right>
      <top style="dotted"/>
      <bottom style="medium"/>
    </border>
    <border>
      <left>
        <color indexed="63"/>
      </left>
      <right style="dotted"/>
      <top style="dotted"/>
      <bottom style="medium"/>
    </border>
    <border>
      <left style="thin"/>
      <right/>
      <top/>
      <bottom style="double"/>
    </border>
    <border>
      <left style="thin"/>
      <right style="thin"/>
      <top/>
      <bottom/>
    </border>
    <border>
      <left style="thin"/>
      <right style="thin"/>
      <top/>
      <bottom style="double"/>
    </border>
    <border>
      <left style="medium"/>
      <right/>
      <top>
        <color indexed="63"/>
      </top>
      <bottom>
        <color indexed="63"/>
      </bottom>
    </border>
    <border>
      <left style="medium"/>
      <right/>
      <top/>
      <bottom style="double"/>
    </border>
    <border>
      <left>
        <color indexed="63"/>
      </left>
      <right/>
      <top style="double"/>
      <bottom/>
    </border>
    <border>
      <left>
        <color indexed="63"/>
      </left>
      <right/>
      <top/>
      <bottom style="double"/>
    </border>
    <border>
      <left style="thin"/>
      <right/>
      <top style="dotted"/>
      <bottom>
        <color indexed="63"/>
      </bottom>
    </border>
    <border>
      <left/>
      <right/>
      <top style="dotted"/>
      <bottom/>
    </border>
    <border>
      <left style="thin"/>
      <right>
        <color indexed="63"/>
      </right>
      <top style="dotted"/>
      <bottom/>
    </border>
    <border>
      <left>
        <color indexed="63"/>
      </left>
      <right/>
      <top style="dotted"/>
      <bottom/>
    </border>
    <border>
      <left style="thin"/>
      <right>
        <color indexed="63"/>
      </right>
      <top/>
      <bottom/>
    </border>
    <border>
      <left style="thin"/>
      <right>
        <color indexed="63"/>
      </right>
      <top/>
      <bottom style="double"/>
    </border>
    <border>
      <left>
        <color indexed="63"/>
      </left>
      <right>
        <color indexed="63"/>
      </right>
      <top/>
      <bottom style="double"/>
    </border>
    <border>
      <left/>
      <right>
        <color indexed="63"/>
      </right>
      <top/>
      <bottom style="double"/>
    </border>
    <border>
      <left/>
      <right style="dotted"/>
      <top>
        <color indexed="63"/>
      </top>
      <bottom style="double"/>
    </border>
    <border>
      <left style="dotted"/>
      <right/>
      <top/>
      <bottom style="double"/>
    </border>
    <border>
      <left style="thin"/>
      <right style="dotted"/>
      <top style="thin"/>
      <bottom style="thin"/>
    </border>
    <border>
      <left style="dotted"/>
      <right style="dotted"/>
      <top style="thin"/>
      <bottom style="thin"/>
    </border>
    <border>
      <left style="thin"/>
      <right style="dotted"/>
      <top style="thin"/>
      <bottom style="double"/>
    </border>
    <border>
      <left style="dotted"/>
      <right style="dotted"/>
      <top style="thin"/>
      <bottom style="double"/>
    </border>
    <border>
      <left style="dotted"/>
      <right style="thin"/>
      <top style="thin"/>
      <bottom style="thin"/>
    </border>
    <border>
      <left style="dotted"/>
      <right style="thin"/>
      <top style="thin"/>
      <bottom style="double"/>
    </border>
    <border>
      <left style="medium"/>
      <right/>
      <top style="medium"/>
      <bottom style="thin"/>
    </border>
    <border>
      <left/>
      <right/>
      <top style="medium"/>
      <bottom style="thin"/>
    </border>
    <border>
      <left style="thin"/>
      <right/>
      <top style="medium"/>
      <bottom style="thin"/>
    </border>
    <border>
      <left/>
      <right style="thin"/>
      <top style="medium"/>
      <bottom style="thin"/>
    </border>
    <border>
      <left style="thin"/>
      <right style="dotted"/>
      <top style="medium"/>
      <bottom style="thin"/>
    </border>
    <border>
      <left style="dotted"/>
      <right style="dotted"/>
      <top style="medium"/>
      <bottom style="thin"/>
    </border>
    <border>
      <left style="dotted"/>
      <right style="thin"/>
      <top style="medium"/>
      <bottom style="thin"/>
    </border>
    <border>
      <left/>
      <right style="thin"/>
      <top style="medium"/>
      <bottom style="dotted"/>
    </border>
    <border>
      <left style="slantDashDot"/>
      <right/>
      <top style="slantDashDot"/>
      <bottom style="slantDashDot"/>
    </border>
    <border>
      <left/>
      <right/>
      <top style="slantDashDot"/>
      <bottom style="slantDashDot"/>
    </border>
    <border>
      <left/>
      <right style="slantDashDot"/>
      <top style="slantDashDot"/>
      <bottom style="slantDashDot"/>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thin"/>
      <top style="medium"/>
      <bottom style="medium"/>
    </border>
    <border>
      <left>
        <color indexed="63"/>
      </left>
      <right style="thin"/>
      <top style="thin"/>
      <bottom style="thin"/>
    </border>
    <border>
      <left style="thin"/>
      <right/>
      <top>
        <color indexed="63"/>
      </top>
      <bottom/>
    </border>
    <border>
      <left/>
      <right style="medium"/>
      <top>
        <color indexed="63"/>
      </top>
      <bottom/>
    </border>
    <border>
      <left>
        <color indexed="63"/>
      </left>
      <right style="medium"/>
      <top>
        <color indexed="63"/>
      </top>
      <bottom style="thin"/>
    </border>
    <border>
      <left style="dotted"/>
      <right/>
      <top/>
      <bottom style="thin"/>
    </border>
    <border>
      <left>
        <color indexed="63"/>
      </left>
      <right style="dotted"/>
      <top>
        <color indexed="63"/>
      </top>
      <bottom style="thin"/>
    </border>
    <border>
      <left style="medium"/>
      <right>
        <color indexed="63"/>
      </right>
      <top>
        <color indexed="63"/>
      </top>
      <bottom style="thin"/>
    </border>
    <border>
      <left style="thin"/>
      <right/>
      <top style="medium"/>
      <bottom/>
    </border>
    <border>
      <left style="medium"/>
      <right/>
      <top style="medium"/>
      <bottom>
        <color indexed="63"/>
      </bottom>
    </border>
    <border>
      <left/>
      <right style="dotted"/>
      <top style="medium"/>
      <bottom>
        <color indexed="63"/>
      </bottom>
    </border>
    <border>
      <left/>
      <right/>
      <top style="dotted"/>
      <bottom style="medium"/>
    </border>
    <border>
      <left/>
      <right style="dotted"/>
      <top style="dotted"/>
      <bottom style="medium"/>
    </border>
    <border>
      <left>
        <color indexed="63"/>
      </left>
      <right style="thin"/>
      <top style="dotted"/>
      <bottom style="medium"/>
    </border>
    <border>
      <left style="medium"/>
      <right style="hair"/>
      <top>
        <color indexed="63"/>
      </top>
      <bottom style="thin"/>
    </border>
    <border>
      <left style="hair"/>
      <right style="medium"/>
      <top>
        <color indexed="63"/>
      </top>
      <bottom style="thin"/>
    </border>
    <border>
      <left style="medium"/>
      <right style="thin"/>
      <top>
        <color indexed="63"/>
      </top>
      <bottom style="thin"/>
    </border>
    <border>
      <left style="medium"/>
      <right style="hair"/>
      <top style="thin"/>
      <bottom style="thick"/>
    </border>
    <border>
      <left>
        <color indexed="63"/>
      </left>
      <right style="hair"/>
      <top style="thin"/>
      <bottom style="thick"/>
    </border>
    <border>
      <left>
        <color indexed="63"/>
      </left>
      <right>
        <color indexed="63"/>
      </right>
      <top style="thin"/>
      <bottom style="thick"/>
    </border>
    <border>
      <left style="hair"/>
      <right style="medium"/>
      <top style="thin"/>
      <bottom style="thick"/>
    </border>
    <border>
      <left style="hair"/>
      <right style="hair"/>
      <top style="thin"/>
      <bottom style="thick"/>
    </border>
    <border>
      <left style="hair"/>
      <right>
        <color indexed="63"/>
      </right>
      <top style="thin"/>
      <bottom style="thick"/>
    </border>
    <border>
      <left style="medium"/>
      <right style="thin"/>
      <top style="thin"/>
      <bottom style="thick"/>
    </border>
    <border>
      <left>
        <color indexed="63"/>
      </left>
      <right style="medium"/>
      <top>
        <color indexed="63"/>
      </top>
      <bottom>
        <color indexed="63"/>
      </bottom>
    </border>
    <border>
      <left>
        <color indexed="63"/>
      </left>
      <right style="medium"/>
      <top>
        <color indexed="63"/>
      </top>
      <bottom style="thick"/>
    </border>
    <border>
      <left>
        <color indexed="63"/>
      </left>
      <right style="medium"/>
      <top style="thick"/>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style="thin"/>
      <top>
        <color indexed="63"/>
      </top>
      <bottom>
        <color indexed="63"/>
      </bottom>
    </border>
    <border>
      <left>
        <color indexed="63"/>
      </left>
      <right style="thin"/>
      <top>
        <color indexed="63"/>
      </top>
      <bottom style="thick"/>
    </border>
    <border>
      <left style="thin"/>
      <right style="hair"/>
      <top style="thin"/>
      <bottom style="thick"/>
    </border>
    <border>
      <left style="thin"/>
      <right style="thin"/>
      <top style="thin"/>
      <bottom style="medium"/>
    </border>
    <border>
      <left style="medium"/>
      <right style="medium"/>
      <top>
        <color indexed="63"/>
      </top>
      <bottom style="thin"/>
    </border>
    <border>
      <left style="medium"/>
      <right style="medium"/>
      <top style="thin"/>
      <bottom style="thin"/>
    </border>
    <border>
      <left style="medium"/>
      <right style="medium"/>
      <top style="thin"/>
      <bottom style="thick"/>
    </border>
    <border>
      <left style="medium"/>
      <right style="hair"/>
      <top style="thin"/>
      <bottom style="medium"/>
    </border>
    <border>
      <left>
        <color indexed="63"/>
      </left>
      <right>
        <color indexed="63"/>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8" fillId="4" borderId="0" applyNumberFormat="0" applyBorder="0" applyAlignment="0" applyProtection="0"/>
  </cellStyleXfs>
  <cellXfs count="965">
    <xf numFmtId="0" fontId="0" fillId="0" borderId="0" xfId="0" applyAlignment="1">
      <alignment vertical="center"/>
    </xf>
    <xf numFmtId="49" fontId="1" fillId="0" borderId="0" xfId="64" applyNumberFormat="1" applyFont="1" applyFill="1" applyAlignment="1" applyProtection="1">
      <alignment vertical="center" shrinkToFit="1"/>
      <protection hidden="1"/>
    </xf>
    <xf numFmtId="49" fontId="30" fillId="0" borderId="10" xfId="0" applyNumberFormat="1" applyFont="1" applyBorder="1" applyAlignment="1" applyProtection="1">
      <alignment vertical="center" shrinkToFit="1"/>
      <protection/>
    </xf>
    <xf numFmtId="49" fontId="8" fillId="0" borderId="0" xfId="62" applyNumberFormat="1" applyFont="1" applyFill="1" applyBorder="1" applyAlignment="1" applyProtection="1">
      <alignment vertical="center" shrinkToFit="1"/>
      <protection/>
    </xf>
    <xf numFmtId="49" fontId="7" fillId="0" borderId="0" xfId="62" applyNumberFormat="1" applyFont="1" applyBorder="1" applyAlignment="1" applyProtection="1">
      <alignment vertical="center" shrinkToFit="1"/>
      <protection/>
    </xf>
    <xf numFmtId="49" fontId="8" fillId="0" borderId="0" xfId="61" applyNumberFormat="1" applyFont="1" applyFill="1" applyBorder="1" applyAlignment="1" applyProtection="1">
      <alignment vertical="center" shrinkToFit="1"/>
      <protection/>
    </xf>
    <xf numFmtId="49" fontId="7" fillId="0" borderId="0" xfId="62" applyNumberFormat="1" applyFont="1" applyFill="1" applyBorder="1" applyAlignment="1" applyProtection="1">
      <alignment horizontal="center" vertical="center" shrinkToFit="1"/>
      <protection/>
    </xf>
    <xf numFmtId="49" fontId="8" fillId="0" borderId="11" xfId="62" applyNumberFormat="1" applyFont="1" applyFill="1" applyBorder="1" applyAlignment="1" applyProtection="1">
      <alignment vertical="center" shrinkToFit="1"/>
      <protection/>
    </xf>
    <xf numFmtId="180" fontId="8" fillId="0" borderId="12" xfId="64" applyNumberFormat="1" applyFont="1" applyFill="1" applyBorder="1" applyAlignment="1" applyProtection="1">
      <alignment horizontal="right" vertical="center" shrinkToFit="1"/>
      <protection/>
    </xf>
    <xf numFmtId="49" fontId="0" fillId="0" borderId="0" xfId="0" applyNumberFormat="1" applyAlignment="1" applyProtection="1">
      <alignment vertical="center"/>
      <protection/>
    </xf>
    <xf numFmtId="49" fontId="3" fillId="0" borderId="0" xfId="63" applyNumberFormat="1" applyFont="1" applyProtection="1">
      <alignment/>
      <protection/>
    </xf>
    <xf numFmtId="49" fontId="3" fillId="0" borderId="0" xfId="64" applyNumberFormat="1" applyFont="1" applyProtection="1">
      <alignment/>
      <protection/>
    </xf>
    <xf numFmtId="49" fontId="6" fillId="0" borderId="0" xfId="63" applyNumberFormat="1" applyFont="1" applyBorder="1" applyAlignment="1" applyProtection="1">
      <alignment vertical="center"/>
      <protection/>
    </xf>
    <xf numFmtId="49" fontId="6" fillId="0" borderId="0" xfId="63" applyNumberFormat="1" applyFont="1" applyBorder="1" applyAlignment="1" applyProtection="1">
      <alignment vertical="center"/>
      <protection/>
    </xf>
    <xf numFmtId="49" fontId="3" fillId="0" borderId="0" xfId="63" applyNumberFormat="1" applyProtection="1">
      <alignment/>
      <protection/>
    </xf>
    <xf numFmtId="49" fontId="3" fillId="0" borderId="13" xfId="63" applyNumberFormat="1" applyFont="1" applyFill="1" applyBorder="1" applyAlignment="1" applyProtection="1">
      <alignment horizontal="center"/>
      <protection/>
    </xf>
    <xf numFmtId="49" fontId="3" fillId="0" borderId="0" xfId="64" applyNumberFormat="1" applyProtection="1">
      <alignment/>
      <protection/>
    </xf>
    <xf numFmtId="49" fontId="3" fillId="0" borderId="0" xfId="63" applyNumberFormat="1" applyFont="1" applyBorder="1" applyAlignment="1" applyProtection="1">
      <alignment horizontal="center" vertical="center"/>
      <protection/>
    </xf>
    <xf numFmtId="49" fontId="3" fillId="0" borderId="0" xfId="63" applyNumberFormat="1" applyFont="1" applyAlignment="1" applyProtection="1">
      <alignment vertical="center"/>
      <protection/>
    </xf>
    <xf numFmtId="49" fontId="6" fillId="0" borderId="0" xfId="63" applyNumberFormat="1" applyFont="1" applyFill="1" applyAlignment="1" applyProtection="1">
      <alignment vertical="center"/>
      <protection/>
    </xf>
    <xf numFmtId="49" fontId="3" fillId="0" borderId="0" xfId="64" applyNumberFormat="1" applyFont="1" applyAlignment="1" applyProtection="1">
      <alignment vertical="center"/>
      <protection/>
    </xf>
    <xf numFmtId="49" fontId="3" fillId="0" borderId="0" xfId="63" applyNumberFormat="1" applyAlignment="1" applyProtection="1">
      <alignment vertical="center"/>
      <protection/>
    </xf>
    <xf numFmtId="49" fontId="3" fillId="0" borderId="0" xfId="63" applyNumberFormat="1" applyFill="1" applyAlignment="1" applyProtection="1">
      <alignment vertical="center"/>
      <protection/>
    </xf>
    <xf numFmtId="49" fontId="3" fillId="0" borderId="0" xfId="64" applyNumberFormat="1" applyAlignment="1" applyProtection="1">
      <alignment vertical="center"/>
      <protection/>
    </xf>
    <xf numFmtId="49" fontId="3" fillId="0" borderId="0" xfId="63" applyNumberFormat="1" applyBorder="1" applyAlignment="1" applyProtection="1">
      <alignment horizontal="center" vertical="center"/>
      <protection/>
    </xf>
    <xf numFmtId="49" fontId="6" fillId="0" borderId="0" xfId="63" applyNumberFormat="1" applyFont="1" applyFill="1" applyAlignment="1" applyProtection="1">
      <alignment vertical="center"/>
      <protection/>
    </xf>
    <xf numFmtId="49" fontId="6" fillId="0" borderId="0" xfId="63" applyNumberFormat="1" applyFont="1" applyFill="1" applyAlignment="1" applyProtection="1">
      <alignment horizontal="center" vertical="center"/>
      <protection/>
    </xf>
    <xf numFmtId="49" fontId="3" fillId="0" borderId="0" xfId="64" applyNumberFormat="1" applyAlignment="1" applyProtection="1">
      <alignment horizontal="center"/>
      <protection/>
    </xf>
    <xf numFmtId="49" fontId="6" fillId="0" borderId="0" xfId="63" applyNumberFormat="1" applyFont="1" applyBorder="1" applyAlignment="1" applyProtection="1">
      <alignment horizontal="center" vertical="center"/>
      <protection/>
    </xf>
    <xf numFmtId="49" fontId="1" fillId="0" borderId="0" xfId="63" applyNumberFormat="1" applyFont="1" applyAlignment="1" applyProtection="1">
      <alignment vertical="center" shrinkToFit="1"/>
      <protection/>
    </xf>
    <xf numFmtId="49" fontId="3" fillId="0" borderId="0" xfId="64" applyNumberFormat="1" applyFont="1" applyAlignment="1" applyProtection="1">
      <alignment vertical="center" shrinkToFit="1"/>
      <protection/>
    </xf>
    <xf numFmtId="49" fontId="3" fillId="0" borderId="0" xfId="63" applyNumberFormat="1" applyFont="1" applyAlignment="1" applyProtection="1">
      <alignment horizontal="right" vertical="center" shrinkToFit="1"/>
      <protection/>
    </xf>
    <xf numFmtId="49" fontId="3" fillId="0" borderId="0" xfId="64" applyNumberFormat="1" applyFont="1" applyBorder="1" applyAlignment="1" applyProtection="1">
      <alignment horizontal="center" vertical="center" shrinkToFit="1"/>
      <protection/>
    </xf>
    <xf numFmtId="49" fontId="3" fillId="0" borderId="0" xfId="64" applyNumberFormat="1" applyFont="1" applyFill="1" applyBorder="1" applyAlignment="1" applyProtection="1">
      <alignment horizontal="right" vertical="center" shrinkToFit="1"/>
      <protection/>
    </xf>
    <xf numFmtId="49" fontId="1" fillId="0" borderId="0" xfId="64" applyNumberFormat="1" applyFont="1" applyAlignment="1" applyProtection="1">
      <alignment vertical="center"/>
      <protection/>
    </xf>
    <xf numFmtId="49" fontId="5" fillId="0" borderId="0" xfId="64" applyNumberFormat="1" applyFont="1" applyAlignment="1" applyProtection="1">
      <alignment vertical="center"/>
      <protection/>
    </xf>
    <xf numFmtId="49" fontId="1" fillId="0" borderId="0" xfId="64" applyNumberFormat="1" applyFont="1" applyAlignment="1" applyProtection="1">
      <alignment horizontal="left" vertical="center"/>
      <protection/>
    </xf>
    <xf numFmtId="49" fontId="2" fillId="0" borderId="14" xfId="65" applyNumberFormat="1" applyFont="1" applyBorder="1" applyAlignment="1" applyProtection="1">
      <alignment vertical="center" shrinkToFit="1"/>
      <protection/>
    </xf>
    <xf numFmtId="49" fontId="29" fillId="0" borderId="14" xfId="63" applyNumberFormat="1" applyFont="1" applyBorder="1" applyAlignment="1" applyProtection="1">
      <alignment horizontal="right" vertical="center" shrinkToFit="1"/>
      <protection/>
    </xf>
    <xf numFmtId="49" fontId="29" fillId="0" borderId="15" xfId="64" applyNumberFormat="1" applyFont="1" applyFill="1" applyBorder="1" applyAlignment="1" applyProtection="1">
      <alignment horizontal="right" vertical="center" shrinkToFit="1"/>
      <protection/>
    </xf>
    <xf numFmtId="49" fontId="8" fillId="0" borderId="0" xfId="61" applyNumberFormat="1" applyFont="1" applyAlignment="1" applyProtection="1">
      <alignment vertical="center"/>
      <protection/>
    </xf>
    <xf numFmtId="49" fontId="8" fillId="0" borderId="16" xfId="63" applyNumberFormat="1" applyFont="1" applyBorder="1" applyAlignment="1" applyProtection="1">
      <alignment vertical="center" shrinkToFit="1"/>
      <protection/>
    </xf>
    <xf numFmtId="49" fontId="8" fillId="0" borderId="17" xfId="63" applyNumberFormat="1" applyFont="1" applyBorder="1" applyAlignment="1" applyProtection="1">
      <alignment vertical="center" shrinkToFit="1"/>
      <protection/>
    </xf>
    <xf numFmtId="49" fontId="3" fillId="0" borderId="0" xfId="61" applyNumberFormat="1" applyAlignment="1" applyProtection="1">
      <alignment vertical="center"/>
      <protection/>
    </xf>
    <xf numFmtId="49" fontId="3" fillId="0" borderId="0" xfId="61" applyNumberFormat="1" applyAlignment="1" applyProtection="1">
      <alignment horizontal="left" vertical="center"/>
      <protection/>
    </xf>
    <xf numFmtId="49" fontId="8" fillId="0" borderId="16" xfId="62" applyNumberFormat="1" applyFont="1" applyFill="1" applyBorder="1" applyAlignment="1" applyProtection="1">
      <alignment vertical="center" shrinkToFit="1"/>
      <protection/>
    </xf>
    <xf numFmtId="49" fontId="8" fillId="0" borderId="16" xfId="62" applyNumberFormat="1" applyFont="1" applyFill="1" applyBorder="1" applyAlignment="1" applyProtection="1">
      <alignment horizontal="right" vertical="center" shrinkToFit="1"/>
      <protection/>
    </xf>
    <xf numFmtId="49" fontId="1" fillId="0" borderId="0" xfId="64" applyNumberFormat="1" applyFont="1" applyFill="1" applyAlignment="1" applyProtection="1">
      <alignment horizontal="center" vertical="center"/>
      <protection/>
    </xf>
    <xf numFmtId="49" fontId="1" fillId="0" borderId="0" xfId="64" applyNumberFormat="1" applyFont="1" applyAlignment="1" applyProtection="1">
      <alignment horizontal="center" vertical="center"/>
      <protection/>
    </xf>
    <xf numFmtId="49" fontId="1" fillId="0" borderId="0" xfId="64" applyNumberFormat="1" applyFont="1" applyAlignment="1" applyProtection="1">
      <alignment vertical="center" shrinkToFit="1"/>
      <protection/>
    </xf>
    <xf numFmtId="49" fontId="4" fillId="0" borderId="0" xfId="64" applyNumberFormat="1" applyFont="1" applyAlignment="1" applyProtection="1">
      <alignment vertical="center"/>
      <protection/>
    </xf>
    <xf numFmtId="49" fontId="0" fillId="0" borderId="0" xfId="0" applyNumberFormat="1" applyFill="1" applyAlignment="1" applyProtection="1">
      <alignment vertical="center"/>
      <protection/>
    </xf>
    <xf numFmtId="49" fontId="4" fillId="0" borderId="0" xfId="63" applyNumberFormat="1" applyFont="1" applyFill="1" applyAlignment="1" applyProtection="1">
      <alignment vertical="center"/>
      <protection/>
    </xf>
    <xf numFmtId="49" fontId="29" fillId="0" borderId="18" xfId="63" applyNumberFormat="1" applyFont="1" applyBorder="1" applyAlignment="1" applyProtection="1">
      <alignment horizontal="center" vertical="center" shrinkToFit="1"/>
      <protection/>
    </xf>
    <xf numFmtId="49" fontId="3" fillId="0" borderId="0" xfId="63" applyNumberFormat="1" applyFill="1" applyProtection="1">
      <alignment/>
      <protection/>
    </xf>
    <xf numFmtId="49" fontId="3" fillId="0" borderId="0" xfId="63" applyNumberFormat="1" applyFill="1" applyAlignment="1" applyProtection="1">
      <alignment vertical="center"/>
      <protection/>
    </xf>
    <xf numFmtId="49" fontId="1" fillId="0" borderId="0" xfId="63" applyNumberFormat="1" applyFont="1" applyFill="1" applyAlignment="1" applyProtection="1">
      <alignment vertical="center"/>
      <protection/>
    </xf>
    <xf numFmtId="49" fontId="5" fillId="0" borderId="0" xfId="63" applyNumberFormat="1" applyFont="1" applyFill="1" applyBorder="1" applyAlignment="1" applyProtection="1">
      <alignment vertical="center"/>
      <protection/>
    </xf>
    <xf numFmtId="49" fontId="3" fillId="0" borderId="0" xfId="62" applyNumberFormat="1" applyFill="1" applyAlignment="1" applyProtection="1">
      <alignment vertical="center"/>
      <protection/>
    </xf>
    <xf numFmtId="49" fontId="1" fillId="0" borderId="0" xfId="64" applyNumberFormat="1" applyFont="1" applyFill="1" applyAlignment="1" applyProtection="1">
      <alignment horizontal="center" vertical="center"/>
      <protection/>
    </xf>
    <xf numFmtId="49" fontId="1" fillId="0" borderId="0" xfId="64" applyNumberFormat="1" applyFont="1" applyFill="1" applyAlignment="1" applyProtection="1">
      <alignment vertical="center" shrinkToFit="1"/>
      <protection hidden="1"/>
    </xf>
    <xf numFmtId="0" fontId="8" fillId="0" borderId="19" xfId="63" applyNumberFormat="1" applyFont="1" applyFill="1" applyBorder="1" applyAlignment="1" applyProtection="1">
      <alignment horizontal="center" vertical="center" shrinkToFit="1"/>
      <protection/>
    </xf>
    <xf numFmtId="0" fontId="8" fillId="0" borderId="0" xfId="64" applyNumberFormat="1" applyFont="1" applyBorder="1" applyAlignment="1" applyProtection="1">
      <alignment horizontal="center" vertical="center" shrinkToFit="1"/>
      <protection/>
    </xf>
    <xf numFmtId="0" fontId="29" fillId="0" borderId="0" xfId="64" applyNumberFormat="1" applyFont="1" applyBorder="1" applyAlignment="1" applyProtection="1">
      <alignment vertical="center" shrinkToFit="1"/>
      <protection/>
    </xf>
    <xf numFmtId="0" fontId="8" fillId="0" borderId="0" xfId="65" applyNumberFormat="1" applyFont="1" applyFill="1" applyBorder="1" applyAlignment="1" applyProtection="1">
      <alignment vertical="center" shrinkToFit="1"/>
      <protection/>
    </xf>
    <xf numFmtId="0" fontId="29" fillId="0" borderId="0" xfId="63" applyNumberFormat="1" applyFont="1" applyBorder="1" applyAlignment="1" applyProtection="1">
      <alignment vertical="center" shrinkToFit="1"/>
      <protection/>
    </xf>
    <xf numFmtId="0" fontId="8" fillId="0" borderId="20" xfId="64" applyNumberFormat="1" applyFont="1" applyBorder="1" applyAlignment="1" applyProtection="1">
      <alignment horizontal="center" vertical="center" shrinkToFit="1"/>
      <protection/>
    </xf>
    <xf numFmtId="0" fontId="8" fillId="0" borderId="21" xfId="63" applyNumberFormat="1" applyFont="1" applyFill="1" applyBorder="1" applyAlignment="1" applyProtection="1">
      <alignment horizontal="center" vertical="center" shrinkToFit="1"/>
      <protection/>
    </xf>
    <xf numFmtId="0" fontId="29" fillId="0" borderId="22" xfId="64" applyNumberFormat="1" applyFont="1" applyBorder="1" applyAlignment="1" applyProtection="1">
      <alignment vertical="center" shrinkToFit="1"/>
      <protection/>
    </xf>
    <xf numFmtId="0" fontId="8" fillId="0" borderId="22" xfId="65" applyNumberFormat="1" applyFont="1" applyFill="1" applyBorder="1" applyAlignment="1" applyProtection="1">
      <alignment vertical="center" shrinkToFit="1"/>
      <protection/>
    </xf>
    <xf numFmtId="0" fontId="29" fillId="0" borderId="22" xfId="63" applyNumberFormat="1" applyFont="1" applyBorder="1" applyAlignment="1" applyProtection="1">
      <alignment vertical="center" shrinkToFit="1"/>
      <protection/>
    </xf>
    <xf numFmtId="0" fontId="29" fillId="0" borderId="20" xfId="64" applyNumberFormat="1" applyFont="1" applyBorder="1" applyAlignment="1" applyProtection="1">
      <alignment vertical="center" shrinkToFit="1"/>
      <protection/>
    </xf>
    <xf numFmtId="0" fontId="8" fillId="0" borderId="20" xfId="65" applyNumberFormat="1" applyFont="1" applyFill="1" applyBorder="1" applyAlignment="1" applyProtection="1">
      <alignment vertical="center" shrinkToFit="1"/>
      <protection/>
    </xf>
    <xf numFmtId="0" fontId="29" fillId="0" borderId="20" xfId="63" applyNumberFormat="1" applyFont="1" applyBorder="1" applyAlignment="1" applyProtection="1">
      <alignment vertical="center" shrinkToFit="1"/>
      <protection/>
    </xf>
    <xf numFmtId="0" fontId="29" fillId="0" borderId="23" xfId="63" applyNumberFormat="1" applyFont="1" applyBorder="1" applyAlignment="1" applyProtection="1">
      <alignment vertical="center" shrinkToFit="1"/>
      <protection/>
    </xf>
    <xf numFmtId="0" fontId="8" fillId="0" borderId="0" xfId="64" applyNumberFormat="1" applyFont="1" applyBorder="1" applyAlignment="1" applyProtection="1">
      <alignment horizontal="center" vertical="center" shrinkToFit="1"/>
      <protection/>
    </xf>
    <xf numFmtId="0" fontId="8" fillId="0" borderId="24" xfId="64" applyNumberFormat="1" applyFont="1" applyBorder="1" applyAlignment="1" applyProtection="1">
      <alignment horizontal="center" vertical="center" shrinkToFit="1"/>
      <protection/>
    </xf>
    <xf numFmtId="0" fontId="8" fillId="0" borderId="25" xfId="63" applyNumberFormat="1" applyFont="1" applyFill="1" applyBorder="1" applyAlignment="1" applyProtection="1">
      <alignment horizontal="center" vertical="center" shrinkToFit="1"/>
      <protection/>
    </xf>
    <xf numFmtId="0" fontId="29" fillId="0" borderId="24" xfId="64" applyNumberFormat="1" applyFont="1" applyBorder="1" applyAlignment="1" applyProtection="1">
      <alignment vertical="center" shrinkToFit="1"/>
      <protection/>
    </xf>
    <xf numFmtId="0" fontId="8" fillId="0" borderId="24" xfId="65" applyNumberFormat="1" applyFont="1" applyFill="1" applyBorder="1" applyAlignment="1" applyProtection="1">
      <alignment vertical="center" shrinkToFit="1"/>
      <protection/>
    </xf>
    <xf numFmtId="0" fontId="29" fillId="0" borderId="24" xfId="63" applyNumberFormat="1" applyFont="1" applyBorder="1" applyAlignment="1" applyProtection="1">
      <alignment vertical="center" shrinkToFit="1"/>
      <protection/>
    </xf>
    <xf numFmtId="0" fontId="29" fillId="0" borderId="26" xfId="63" applyNumberFormat="1" applyFont="1" applyBorder="1" applyAlignment="1" applyProtection="1">
      <alignment vertical="center" shrinkToFit="1"/>
      <protection/>
    </xf>
    <xf numFmtId="0" fontId="8" fillId="0" borderId="27" xfId="63" applyNumberFormat="1" applyFont="1" applyFill="1" applyBorder="1" applyAlignment="1" applyProtection="1">
      <alignment horizontal="center" vertical="center" shrinkToFit="1"/>
      <protection/>
    </xf>
    <xf numFmtId="0" fontId="29" fillId="0" borderId="0" xfId="64" applyNumberFormat="1" applyFont="1" applyBorder="1" applyAlignment="1" applyProtection="1">
      <alignment vertical="center" shrinkToFit="1"/>
      <protection/>
    </xf>
    <xf numFmtId="0" fontId="8" fillId="0" borderId="0" xfId="65" applyNumberFormat="1" applyFont="1" applyFill="1" applyBorder="1" applyAlignment="1" applyProtection="1">
      <alignment vertical="center" shrinkToFit="1"/>
      <protection/>
    </xf>
    <xf numFmtId="0" fontId="29" fillId="0" borderId="0" xfId="63" applyNumberFormat="1" applyFont="1" applyBorder="1" applyAlignment="1" applyProtection="1">
      <alignment vertical="center" shrinkToFit="1"/>
      <protection/>
    </xf>
    <xf numFmtId="0" fontId="29" fillId="0" borderId="28" xfId="63" applyNumberFormat="1" applyFont="1" applyBorder="1" applyAlignment="1" applyProtection="1">
      <alignment vertical="center" shrinkToFit="1"/>
      <protection/>
    </xf>
    <xf numFmtId="49" fontId="9" fillId="0" borderId="22" xfId="63" applyNumberFormat="1" applyFont="1" applyFill="1" applyBorder="1" applyAlignment="1" applyProtection="1">
      <alignment horizontal="center" vertical="center" shrinkToFit="1"/>
      <protection/>
    </xf>
    <xf numFmtId="49" fontId="9" fillId="0" borderId="0" xfId="63" applyNumberFormat="1" applyFont="1" applyFill="1" applyBorder="1" applyAlignment="1" applyProtection="1">
      <alignment horizontal="center" vertical="center" shrinkToFit="1"/>
      <protection/>
    </xf>
    <xf numFmtId="49" fontId="9" fillId="0" borderId="29" xfId="63" applyNumberFormat="1" applyFont="1" applyFill="1" applyBorder="1" applyAlignment="1" applyProtection="1">
      <alignment horizontal="center" vertical="center" shrinkToFit="1"/>
      <protection/>
    </xf>
    <xf numFmtId="49" fontId="29" fillId="0" borderId="30" xfId="63" applyNumberFormat="1" applyFont="1" applyBorder="1" applyAlignment="1" applyProtection="1">
      <alignment horizontal="center" vertical="center" shrinkToFit="1"/>
      <protection/>
    </xf>
    <xf numFmtId="0" fontId="0" fillId="17" borderId="31" xfId="0" applyFill="1" applyBorder="1" applyAlignment="1">
      <alignment vertical="center"/>
    </xf>
    <xf numFmtId="0" fontId="0" fillId="17" borderId="32" xfId="0" applyFill="1" applyBorder="1" applyAlignment="1">
      <alignment vertical="center"/>
    </xf>
    <xf numFmtId="0" fontId="0" fillId="0" borderId="33" xfId="0" applyBorder="1" applyAlignment="1" applyProtection="1">
      <alignment vertical="center"/>
      <protection locked="0"/>
    </xf>
    <xf numFmtId="0" fontId="0" fillId="0" borderId="34" xfId="0" applyBorder="1" applyAlignment="1" applyProtection="1">
      <alignment vertical="center"/>
      <protection locked="0"/>
    </xf>
    <xf numFmtId="0" fontId="0" fillId="21" borderId="35" xfId="0" applyFill="1" applyBorder="1" applyAlignment="1" applyProtection="1">
      <alignment vertical="center"/>
      <protection locked="0"/>
    </xf>
    <xf numFmtId="0" fontId="0" fillId="17" borderId="0" xfId="0" applyFill="1" applyAlignment="1">
      <alignment vertical="center"/>
    </xf>
    <xf numFmtId="49" fontId="8" fillId="0" borderId="16" xfId="63" applyNumberFormat="1" applyFont="1" applyBorder="1" applyAlignment="1" applyProtection="1">
      <alignment horizontal="left" vertical="center" shrinkToFit="1"/>
      <protection/>
    </xf>
    <xf numFmtId="0" fontId="0" fillId="0" borderId="0" xfId="0" applyAlignment="1">
      <alignment/>
    </xf>
    <xf numFmtId="49" fontId="0" fillId="0" borderId="0" xfId="0" applyNumberFormat="1" applyAlignment="1" quotePrefix="1">
      <alignment horizontal="center" vertical="center"/>
    </xf>
    <xf numFmtId="49" fontId="0" fillId="0" borderId="0" xfId="0" applyNumberFormat="1" applyAlignment="1">
      <alignment horizontal="center"/>
    </xf>
    <xf numFmtId="49" fontId="0" fillId="0" borderId="0" xfId="0" applyNumberFormat="1" applyAlignment="1">
      <alignment horizontal="center" vertical="center"/>
    </xf>
    <xf numFmtId="49" fontId="0" fillId="0" borderId="0" xfId="0" applyNumberFormat="1" applyAlignment="1">
      <alignment horizontal="left"/>
    </xf>
    <xf numFmtId="0" fontId="0" fillId="0" borderId="0" xfId="0" applyBorder="1" applyAlignment="1">
      <alignment vertical="center"/>
    </xf>
    <xf numFmtId="0" fontId="33" fillId="0" borderId="0" xfId="0" applyFont="1" applyBorder="1" applyAlignment="1">
      <alignment horizontal="right" vertical="center"/>
    </xf>
    <xf numFmtId="0" fontId="3" fillId="17" borderId="36" xfId="0" applyFont="1" applyFill="1" applyBorder="1" applyAlignment="1">
      <alignment/>
    </xf>
    <xf numFmtId="0" fontId="0" fillId="17" borderId="37" xfId="0" applyFill="1" applyBorder="1" applyAlignment="1">
      <alignment vertical="center"/>
    </xf>
    <xf numFmtId="0" fontId="0" fillId="17" borderId="38" xfId="0" applyFill="1" applyBorder="1" applyAlignment="1">
      <alignment vertical="center"/>
    </xf>
    <xf numFmtId="0" fontId="0" fillId="0" borderId="31" xfId="0" applyBorder="1" applyAlignment="1" applyProtection="1">
      <alignment vertical="center"/>
      <protection locked="0"/>
    </xf>
    <xf numFmtId="0" fontId="0" fillId="0" borderId="32" xfId="0" applyBorder="1" applyAlignment="1" applyProtection="1">
      <alignment vertical="center"/>
      <protection locked="0"/>
    </xf>
    <xf numFmtId="0" fontId="0" fillId="21" borderId="39" xfId="0" applyFill="1" applyBorder="1" applyAlignment="1" applyProtection="1">
      <alignment vertical="center"/>
      <protection locked="0"/>
    </xf>
    <xf numFmtId="0" fontId="0" fillId="21" borderId="40" xfId="0" applyFill="1" applyBorder="1" applyAlignment="1" applyProtection="1">
      <alignment vertical="center"/>
      <protection locked="0"/>
    </xf>
    <xf numFmtId="0" fontId="0" fillId="21" borderId="41" xfId="0" applyFill="1" applyBorder="1" applyAlignment="1" applyProtection="1">
      <alignment vertical="center"/>
      <protection locked="0"/>
    </xf>
    <xf numFmtId="0" fontId="0" fillId="21" borderId="42" xfId="0" applyFill="1" applyBorder="1" applyAlignment="1" applyProtection="1">
      <alignment vertical="center"/>
      <protection locked="0"/>
    </xf>
    <xf numFmtId="0" fontId="0" fillId="21" borderId="43" xfId="0" applyFill="1" applyBorder="1" applyAlignment="1" applyProtection="1">
      <alignment vertical="center"/>
      <protection locked="0"/>
    </xf>
    <xf numFmtId="0" fontId="0" fillId="0" borderId="44" xfId="0" applyBorder="1" applyAlignment="1" applyProtection="1">
      <alignment vertical="center"/>
      <protection locked="0"/>
    </xf>
    <xf numFmtId="0" fontId="0" fillId="0" borderId="35" xfId="0" applyBorder="1" applyAlignment="1" applyProtection="1">
      <alignment vertical="center"/>
      <protection locked="0"/>
    </xf>
    <xf numFmtId="0" fontId="0" fillId="21" borderId="45" xfId="0" applyFill="1" applyBorder="1" applyAlignment="1" applyProtection="1">
      <alignment vertical="center"/>
      <protection locked="0"/>
    </xf>
    <xf numFmtId="0" fontId="0" fillId="21" borderId="46" xfId="0" applyFill="1" applyBorder="1" applyAlignment="1" applyProtection="1">
      <alignment vertical="center"/>
      <protection locked="0"/>
    </xf>
    <xf numFmtId="0" fontId="0" fillId="21" borderId="47" xfId="0" applyFill="1" applyBorder="1" applyAlignment="1" applyProtection="1">
      <alignment vertical="center"/>
      <protection locked="0"/>
    </xf>
    <xf numFmtId="0" fontId="0" fillId="21" borderId="48" xfId="0" applyFill="1" applyBorder="1" applyAlignment="1" applyProtection="1">
      <alignment vertical="center"/>
      <protection locked="0"/>
    </xf>
    <xf numFmtId="0" fontId="0" fillId="21" borderId="49" xfId="0" applyFill="1" applyBorder="1" applyAlignment="1" applyProtection="1">
      <alignment vertical="center"/>
      <protection locked="0"/>
    </xf>
    <xf numFmtId="0" fontId="34" fillId="24" borderId="50" xfId="0" applyFont="1" applyFill="1" applyBorder="1" applyAlignment="1">
      <alignment horizontal="center" vertical="center"/>
    </xf>
    <xf numFmtId="0" fontId="34" fillId="24" borderId="51" xfId="0" applyFont="1" applyFill="1" applyBorder="1" applyAlignment="1">
      <alignment horizontal="center" vertical="center"/>
    </xf>
    <xf numFmtId="0" fontId="34" fillId="24" borderId="52" xfId="0" applyFont="1" applyFill="1" applyBorder="1" applyAlignment="1">
      <alignment horizontal="center" vertical="center"/>
    </xf>
    <xf numFmtId="0" fontId="34" fillId="24" borderId="53" xfId="0" applyFont="1" applyFill="1" applyBorder="1" applyAlignment="1">
      <alignment horizontal="center" vertical="center"/>
    </xf>
    <xf numFmtId="0" fontId="34" fillId="24" borderId="49" xfId="0" applyFont="1" applyFill="1" applyBorder="1" applyAlignment="1">
      <alignment horizontal="center" vertical="center"/>
    </xf>
    <xf numFmtId="0" fontId="3" fillId="17" borderId="54" xfId="0" applyFont="1" applyFill="1" applyBorder="1" applyAlignment="1">
      <alignment horizontal="center" vertical="center"/>
    </xf>
    <xf numFmtId="0" fontId="7" fillId="0" borderId="0" xfId="62" applyNumberFormat="1" applyFont="1" applyFill="1" applyBorder="1" applyAlignment="1" applyProtection="1">
      <alignment vertical="center" shrinkToFit="1"/>
      <protection/>
    </xf>
    <xf numFmtId="0" fontId="7" fillId="0" borderId="0" xfId="62" applyNumberFormat="1" applyFont="1" applyFill="1" applyBorder="1" applyAlignment="1" applyProtection="1">
      <alignment horizontal="center" vertical="center" shrinkToFit="1"/>
      <protection/>
    </xf>
    <xf numFmtId="0" fontId="4" fillId="0" borderId="10" xfId="62" applyNumberFormat="1" applyFont="1" applyFill="1" applyBorder="1" applyAlignment="1" applyProtection="1">
      <alignment vertical="center" shrinkToFit="1"/>
      <protection/>
    </xf>
    <xf numFmtId="0" fontId="0" fillId="21" borderId="55" xfId="0" applyFill="1" applyBorder="1" applyAlignment="1" applyProtection="1">
      <alignment horizontal="center" vertical="center"/>
      <protection locked="0"/>
    </xf>
    <xf numFmtId="0" fontId="0" fillId="24" borderId="56" xfId="0" applyFill="1" applyBorder="1" applyAlignment="1" applyProtection="1">
      <alignment vertical="center"/>
      <protection locked="0"/>
    </xf>
    <xf numFmtId="49" fontId="0" fillId="21" borderId="55" xfId="0" applyNumberFormat="1" applyFill="1" applyBorder="1" applyAlignment="1" applyProtection="1">
      <alignment horizontal="center" vertical="center"/>
      <protection locked="0"/>
    </xf>
    <xf numFmtId="0" fontId="34" fillId="24" borderId="0" xfId="0" applyFont="1" applyFill="1" applyBorder="1" applyAlignment="1" applyProtection="1">
      <alignment horizontal="left" vertical="center"/>
      <protection locked="0"/>
    </xf>
    <xf numFmtId="0" fontId="34" fillId="21" borderId="55" xfId="0" applyFont="1" applyFill="1" applyBorder="1" applyAlignment="1" applyProtection="1">
      <alignment horizontal="center" vertical="center"/>
      <protection locked="0"/>
    </xf>
    <xf numFmtId="49" fontId="0" fillId="21" borderId="57" xfId="0" applyNumberFormat="1" applyFill="1" applyBorder="1" applyAlignment="1" applyProtection="1">
      <alignment horizontal="center" vertical="center"/>
      <protection locked="0"/>
    </xf>
    <xf numFmtId="0" fontId="0" fillId="21" borderId="58" xfId="0" applyFill="1" applyBorder="1" applyAlignment="1" applyProtection="1">
      <alignment vertical="center"/>
      <protection locked="0"/>
    </xf>
    <xf numFmtId="0" fontId="8" fillId="0" borderId="0" xfId="64" applyNumberFormat="1" applyFont="1" applyBorder="1" applyAlignment="1" applyProtection="1">
      <alignment horizontal="center" shrinkToFit="1"/>
      <protection/>
    </xf>
    <xf numFmtId="0" fontId="8" fillId="0" borderId="22" xfId="64" applyNumberFormat="1" applyFont="1" applyBorder="1" applyAlignment="1" applyProtection="1">
      <alignment horizontal="center" shrinkToFit="1"/>
      <protection/>
    </xf>
    <xf numFmtId="0" fontId="8" fillId="0" borderId="20" xfId="64" applyNumberFormat="1" applyFont="1" applyBorder="1" applyAlignment="1" applyProtection="1">
      <alignment horizontal="center" shrinkToFit="1"/>
      <protection/>
    </xf>
    <xf numFmtId="0" fontId="29" fillId="0" borderId="0" xfId="64" applyNumberFormat="1" applyFont="1" applyBorder="1" applyAlignment="1" applyProtection="1">
      <alignment horizontal="center" shrinkToFit="1"/>
      <protection/>
    </xf>
    <xf numFmtId="49" fontId="3" fillId="0" borderId="0" xfId="63" applyNumberFormat="1" applyFont="1" applyProtection="1">
      <alignment/>
      <protection/>
    </xf>
    <xf numFmtId="49" fontId="3" fillId="0" borderId="0" xfId="64" applyNumberFormat="1" applyFont="1" applyProtection="1">
      <alignment/>
      <protection/>
    </xf>
    <xf numFmtId="49" fontId="6" fillId="0" borderId="0" xfId="63" applyNumberFormat="1" applyFont="1" applyBorder="1" applyAlignment="1" applyProtection="1">
      <alignment vertical="center"/>
      <protection/>
    </xf>
    <xf numFmtId="49" fontId="3" fillId="0" borderId="0" xfId="63" applyNumberFormat="1" applyFont="1" applyBorder="1" applyAlignment="1" applyProtection="1">
      <alignment horizontal="center" vertical="center"/>
      <protection/>
    </xf>
    <xf numFmtId="49" fontId="3" fillId="0" borderId="0" xfId="63" applyNumberFormat="1" applyFont="1" applyAlignment="1" applyProtection="1">
      <alignment vertical="center"/>
      <protection/>
    </xf>
    <xf numFmtId="49" fontId="6" fillId="0" borderId="0" xfId="63" applyNumberFormat="1" applyFont="1" applyFill="1" applyAlignment="1" applyProtection="1">
      <alignment vertical="center"/>
      <protection/>
    </xf>
    <xf numFmtId="49" fontId="3" fillId="0" borderId="0" xfId="64" applyNumberFormat="1" applyFont="1" applyAlignment="1" applyProtection="1">
      <alignment vertical="center"/>
      <protection/>
    </xf>
    <xf numFmtId="49" fontId="3" fillId="0" borderId="0" xfId="64" applyNumberFormat="1" applyFont="1" applyAlignment="1" applyProtection="1">
      <alignment vertical="center" shrinkToFit="1"/>
      <protection/>
    </xf>
    <xf numFmtId="49" fontId="3" fillId="0" borderId="0" xfId="63" applyNumberFormat="1" applyFont="1" applyAlignment="1" applyProtection="1">
      <alignment horizontal="right" vertical="center" shrinkToFit="1"/>
      <protection/>
    </xf>
    <xf numFmtId="49" fontId="3" fillId="0" borderId="0" xfId="64" applyNumberFormat="1" applyFont="1" applyBorder="1" applyAlignment="1" applyProtection="1">
      <alignment horizontal="center" vertical="center" shrinkToFit="1"/>
      <protection/>
    </xf>
    <xf numFmtId="49" fontId="3" fillId="0" borderId="0" xfId="64" applyNumberFormat="1" applyFont="1" applyFill="1" applyBorder="1" applyAlignment="1" applyProtection="1">
      <alignment horizontal="right" vertical="center" shrinkToFit="1"/>
      <protection/>
    </xf>
    <xf numFmtId="49" fontId="2" fillId="0" borderId="14" xfId="65" applyNumberFormat="1" applyFont="1" applyBorder="1" applyAlignment="1" applyProtection="1">
      <alignment vertical="center" shrinkToFit="1"/>
      <protection/>
    </xf>
    <xf numFmtId="49" fontId="8" fillId="0" borderId="16" xfId="63" applyNumberFormat="1" applyFont="1" applyBorder="1" applyAlignment="1" applyProtection="1">
      <alignment horizontal="left" vertical="center" shrinkToFit="1"/>
      <protection/>
    </xf>
    <xf numFmtId="49" fontId="8" fillId="0" borderId="16" xfId="63" applyNumberFormat="1" applyFont="1" applyBorder="1" applyAlignment="1" applyProtection="1">
      <alignment vertical="center" shrinkToFit="1"/>
      <protection/>
    </xf>
    <xf numFmtId="49" fontId="8" fillId="0" borderId="17" xfId="63" applyNumberFormat="1" applyFont="1" applyBorder="1" applyAlignment="1" applyProtection="1">
      <alignment vertical="center" shrinkToFit="1"/>
      <protection/>
    </xf>
    <xf numFmtId="180" fontId="8" fillId="0" borderId="12" xfId="64" applyNumberFormat="1" applyFont="1" applyFill="1" applyBorder="1" applyAlignment="1" applyProtection="1">
      <alignment horizontal="right" vertical="center" shrinkToFit="1"/>
      <protection/>
    </xf>
    <xf numFmtId="0" fontId="8" fillId="0" borderId="19" xfId="63" applyNumberFormat="1" applyFont="1" applyFill="1" applyBorder="1" applyAlignment="1" applyProtection="1">
      <alignment horizontal="center" vertical="center" shrinkToFit="1"/>
      <protection/>
    </xf>
    <xf numFmtId="0" fontId="8" fillId="0" borderId="0" xfId="64" applyNumberFormat="1" applyFont="1" applyBorder="1" applyAlignment="1" applyProtection="1">
      <alignment horizontal="center" shrinkToFit="1"/>
      <protection/>
    </xf>
    <xf numFmtId="0" fontId="8" fillId="0" borderId="0" xfId="65" applyNumberFormat="1" applyFont="1" applyFill="1" applyBorder="1" applyAlignment="1" applyProtection="1">
      <alignment vertical="center" shrinkToFit="1"/>
      <protection/>
    </xf>
    <xf numFmtId="0" fontId="8" fillId="0" borderId="0" xfId="64" applyNumberFormat="1" applyFont="1" applyBorder="1" applyAlignment="1" applyProtection="1">
      <alignment horizontal="center" vertical="center" shrinkToFit="1"/>
      <protection/>
    </xf>
    <xf numFmtId="0" fontId="8" fillId="0" borderId="20" xfId="64" applyNumberFormat="1" applyFont="1" applyBorder="1" applyAlignment="1" applyProtection="1">
      <alignment horizontal="center" vertical="center" shrinkToFit="1"/>
      <protection/>
    </xf>
    <xf numFmtId="0" fontId="8" fillId="0" borderId="21" xfId="63" applyNumberFormat="1" applyFont="1" applyFill="1" applyBorder="1" applyAlignment="1" applyProtection="1">
      <alignment horizontal="center" vertical="center" shrinkToFit="1"/>
      <protection/>
    </xf>
    <xf numFmtId="0" fontId="8" fillId="0" borderId="22" xfId="64" applyNumberFormat="1" applyFont="1" applyBorder="1" applyAlignment="1" applyProtection="1">
      <alignment horizontal="center" shrinkToFit="1"/>
      <protection/>
    </xf>
    <xf numFmtId="0" fontId="8" fillId="0" borderId="22" xfId="65" applyNumberFormat="1" applyFont="1" applyFill="1" applyBorder="1" applyAlignment="1" applyProtection="1">
      <alignment vertical="center" shrinkToFit="1"/>
      <protection/>
    </xf>
    <xf numFmtId="0" fontId="8" fillId="0" borderId="20" xfId="64" applyNumberFormat="1" applyFont="1" applyBorder="1" applyAlignment="1" applyProtection="1">
      <alignment horizontal="center" shrinkToFit="1"/>
      <protection/>
    </xf>
    <xf numFmtId="0" fontId="8" fillId="0" borderId="20" xfId="65" applyNumberFormat="1" applyFont="1" applyFill="1" applyBorder="1" applyAlignment="1" applyProtection="1">
      <alignment vertical="center" shrinkToFit="1"/>
      <protection/>
    </xf>
    <xf numFmtId="0" fontId="8" fillId="0" borderId="24" xfId="64" applyNumberFormat="1" applyFont="1" applyBorder="1" applyAlignment="1" applyProtection="1">
      <alignment horizontal="center" vertical="center" shrinkToFit="1"/>
      <protection/>
    </xf>
    <xf numFmtId="0" fontId="8" fillId="0" borderId="25" xfId="63" applyNumberFormat="1" applyFont="1" applyFill="1" applyBorder="1" applyAlignment="1" applyProtection="1">
      <alignment horizontal="center" vertical="center" shrinkToFit="1"/>
      <protection/>
    </xf>
    <xf numFmtId="0" fontId="8" fillId="0" borderId="24" xfId="65" applyNumberFormat="1" applyFont="1" applyFill="1" applyBorder="1" applyAlignment="1" applyProtection="1">
      <alignment vertical="center" shrinkToFit="1"/>
      <protection/>
    </xf>
    <xf numFmtId="0" fontId="8" fillId="0" borderId="27" xfId="63" applyNumberFormat="1" applyFont="1" applyFill="1" applyBorder="1" applyAlignment="1" applyProtection="1">
      <alignment horizontal="center" vertical="center" shrinkToFit="1"/>
      <protection/>
    </xf>
    <xf numFmtId="0" fontId="8" fillId="0" borderId="0" xfId="64" applyNumberFormat="1" applyFont="1" applyBorder="1" applyAlignment="1" applyProtection="1">
      <alignment horizontal="center" vertical="center" shrinkToFit="1"/>
      <protection/>
    </xf>
    <xf numFmtId="0" fontId="8" fillId="0" borderId="0" xfId="65" applyNumberFormat="1" applyFont="1" applyFill="1" applyBorder="1" applyAlignment="1" applyProtection="1">
      <alignment vertical="center" shrinkToFit="1"/>
      <protection/>
    </xf>
    <xf numFmtId="0" fontId="8" fillId="0" borderId="0" xfId="64" applyFont="1" applyBorder="1" applyAlignment="1" applyProtection="1">
      <alignment horizontal="center" vertical="center" shrinkToFit="1"/>
      <protection/>
    </xf>
    <xf numFmtId="0" fontId="8" fillId="0" borderId="19" xfId="63" applyFont="1" applyFill="1" applyBorder="1" applyAlignment="1" applyProtection="1">
      <alignment horizontal="center" vertical="center" shrinkToFit="1"/>
      <protection/>
    </xf>
    <xf numFmtId="0" fontId="29" fillId="0" borderId="0" xfId="64" applyFont="1" applyBorder="1" applyAlignment="1" applyProtection="1">
      <alignment vertical="center" shrinkToFit="1"/>
      <protection/>
    </xf>
    <xf numFmtId="0" fontId="8" fillId="0" borderId="0" xfId="65" applyFont="1" applyFill="1" applyBorder="1" applyAlignment="1" applyProtection="1">
      <alignment vertical="center" shrinkToFit="1"/>
      <protection/>
    </xf>
    <xf numFmtId="0" fontId="29" fillId="0" borderId="0" xfId="63" applyFont="1" applyBorder="1" applyAlignment="1" applyProtection="1">
      <alignment vertical="center" shrinkToFit="1"/>
      <protection/>
    </xf>
    <xf numFmtId="0" fontId="0" fillId="0" borderId="0" xfId="0" applyAlignment="1">
      <alignment horizontal="right" vertical="center"/>
    </xf>
    <xf numFmtId="49" fontId="0" fillId="0" borderId="0" xfId="0" applyNumberFormat="1" applyFill="1" applyBorder="1" applyAlignment="1" applyProtection="1">
      <alignment horizontal="center" vertical="center"/>
      <protection locked="0"/>
    </xf>
    <xf numFmtId="49" fontId="0" fillId="0" borderId="0" xfId="0" applyNumberFormat="1" applyFill="1" applyAlignment="1" quotePrefix="1">
      <alignment horizontal="center" vertical="center"/>
    </xf>
    <xf numFmtId="0" fontId="0" fillId="0" borderId="0" xfId="0" applyFill="1" applyAlignment="1">
      <alignment vertical="center"/>
    </xf>
    <xf numFmtId="49" fontId="0" fillId="0" borderId="0" xfId="0" applyNumberFormat="1" applyAlignment="1">
      <alignment horizontal="left" vertical="center"/>
    </xf>
    <xf numFmtId="49" fontId="0" fillId="0" borderId="55" xfId="0" applyNumberFormat="1" applyFill="1" applyBorder="1" applyAlignment="1" applyProtection="1">
      <alignment horizontal="center" vertical="center"/>
      <protection locked="0"/>
    </xf>
    <xf numFmtId="0" fontId="34" fillId="3" borderId="50" xfId="0" applyFont="1" applyFill="1" applyBorder="1" applyAlignment="1">
      <alignment horizontal="center" vertical="center"/>
    </xf>
    <xf numFmtId="0" fontId="34" fillId="3" borderId="51" xfId="0" applyFont="1" applyFill="1" applyBorder="1" applyAlignment="1">
      <alignment horizontal="center" vertical="center"/>
    </xf>
    <xf numFmtId="0" fontId="34" fillId="3" borderId="52" xfId="0" applyFont="1" applyFill="1" applyBorder="1" applyAlignment="1">
      <alignment horizontal="center" vertical="center"/>
    </xf>
    <xf numFmtId="0" fontId="34" fillId="3" borderId="53" xfId="0" applyFont="1" applyFill="1" applyBorder="1" applyAlignment="1">
      <alignment horizontal="center" vertical="center"/>
    </xf>
    <xf numFmtId="0" fontId="34" fillId="3" borderId="49" xfId="0" applyFont="1" applyFill="1" applyBorder="1" applyAlignment="1">
      <alignment horizontal="center" vertical="center"/>
    </xf>
    <xf numFmtId="0" fontId="0" fillId="3" borderId="59" xfId="0" applyFill="1" applyBorder="1" applyAlignment="1">
      <alignment vertical="center"/>
    </xf>
    <xf numFmtId="0" fontId="0" fillId="3" borderId="60" xfId="0" applyFill="1" applyBorder="1" applyAlignment="1">
      <alignment vertical="center"/>
    </xf>
    <xf numFmtId="0" fontId="0" fillId="11" borderId="56" xfId="0" applyFill="1" applyBorder="1" applyAlignment="1" applyProtection="1">
      <alignment vertical="center"/>
      <protection locked="0"/>
    </xf>
    <xf numFmtId="0" fontId="34" fillId="11" borderId="0" xfId="0" applyFont="1" applyFill="1" applyBorder="1" applyAlignment="1" applyProtection="1">
      <alignment horizontal="left" vertical="center"/>
      <protection locked="0"/>
    </xf>
    <xf numFmtId="0" fontId="0" fillId="0" borderId="51" xfId="0" applyBorder="1" applyAlignment="1" applyProtection="1">
      <alignment vertical="center"/>
      <protection locked="0"/>
    </xf>
    <xf numFmtId="0" fontId="0" fillId="0" borderId="52" xfId="0" applyBorder="1" applyAlignment="1" applyProtection="1">
      <alignment vertical="center"/>
      <protection locked="0"/>
    </xf>
    <xf numFmtId="0" fontId="0" fillId="0" borderId="43" xfId="0" applyBorder="1" applyAlignment="1" applyProtection="1">
      <alignment vertical="center"/>
      <protection locked="0"/>
    </xf>
    <xf numFmtId="0" fontId="0" fillId="24" borderId="39" xfId="0" applyFill="1" applyBorder="1" applyAlignment="1">
      <alignment vertical="center"/>
    </xf>
    <xf numFmtId="0" fontId="0" fillId="24" borderId="41" xfId="0" applyFill="1" applyBorder="1" applyAlignment="1">
      <alignment vertical="center"/>
    </xf>
    <xf numFmtId="0" fontId="8" fillId="0" borderId="61" xfId="63" applyNumberFormat="1" applyFont="1" applyFill="1" applyBorder="1" applyAlignment="1" applyProtection="1">
      <alignment horizontal="center" vertical="center" shrinkToFit="1"/>
      <protection/>
    </xf>
    <xf numFmtId="0" fontId="3" fillId="0" borderId="62" xfId="63" applyNumberFormat="1" applyFont="1" applyBorder="1" applyAlignment="1" applyProtection="1">
      <alignment horizontal="center" vertical="center" shrinkToFit="1"/>
      <protection/>
    </xf>
    <xf numFmtId="0" fontId="3" fillId="0" borderId="63" xfId="63" applyNumberFormat="1" applyFont="1" applyBorder="1" applyAlignment="1" applyProtection="1">
      <alignment horizontal="center" vertical="center" shrinkToFit="1"/>
      <protection/>
    </xf>
    <xf numFmtId="0" fontId="3" fillId="0" borderId="23" xfId="63" applyNumberFormat="1" applyFont="1" applyBorder="1" applyAlignment="1" applyProtection="1">
      <alignment horizontal="center" vertical="center" shrinkToFit="1"/>
      <protection/>
    </xf>
    <xf numFmtId="0" fontId="3" fillId="0" borderId="61" xfId="63" applyNumberFormat="1" applyFont="1" applyBorder="1" applyAlignment="1" applyProtection="1">
      <alignment horizontal="center" vertical="center" shrinkToFit="1"/>
      <protection/>
    </xf>
    <xf numFmtId="0" fontId="33" fillId="0" borderId="62" xfId="0" applyNumberFormat="1" applyFont="1" applyBorder="1" applyAlignment="1" applyProtection="1">
      <alignment vertical="center" shrinkToFit="1"/>
      <protection/>
    </xf>
    <xf numFmtId="0" fontId="29" fillId="0" borderId="23" xfId="63" applyNumberFormat="1" applyFont="1" applyBorder="1" applyAlignment="1" applyProtection="1">
      <alignment horizontal="center" vertical="center" shrinkToFit="1"/>
      <protection/>
    </xf>
    <xf numFmtId="0" fontId="0" fillId="0" borderId="18" xfId="0" applyNumberFormat="1" applyFont="1" applyBorder="1" applyAlignment="1" applyProtection="1">
      <alignment vertical="center"/>
      <protection/>
    </xf>
    <xf numFmtId="0" fontId="0" fillId="0" borderId="22" xfId="0" applyNumberFormat="1" applyFont="1" applyBorder="1" applyAlignment="1" applyProtection="1">
      <alignment vertical="center"/>
      <protection/>
    </xf>
    <xf numFmtId="0" fontId="8" fillId="0" borderId="18" xfId="64" applyNumberFormat="1" applyFont="1" applyBorder="1" applyAlignment="1" applyProtection="1">
      <alignment horizontal="center" vertical="center" shrinkToFit="1"/>
      <protection/>
    </xf>
    <xf numFmtId="0" fontId="29" fillId="0" borderId="22" xfId="63" applyNumberFormat="1" applyFont="1" applyBorder="1" applyAlignment="1" applyProtection="1">
      <alignment horizontal="center" vertical="center" shrinkToFit="1"/>
      <protection/>
    </xf>
    <xf numFmtId="0" fontId="4" fillId="0" borderId="62" xfId="63" applyNumberFormat="1" applyFont="1" applyFill="1" applyBorder="1" applyAlignment="1" applyProtection="1">
      <alignment horizontal="left" vertical="center" wrapText="1" shrinkToFit="1"/>
      <protection/>
    </xf>
    <xf numFmtId="0" fontId="4" fillId="0" borderId="18" xfId="63" applyNumberFormat="1" applyFont="1" applyFill="1" applyBorder="1" applyAlignment="1" applyProtection="1">
      <alignment horizontal="left" vertical="center" wrapText="1" shrinkToFit="1"/>
      <protection/>
    </xf>
    <xf numFmtId="0" fontId="8" fillId="0" borderId="61" xfId="65" applyNumberFormat="1" applyFont="1" applyFill="1" applyBorder="1" applyAlignment="1" applyProtection="1">
      <alignment horizontal="center" vertical="center" shrinkToFit="1"/>
      <protection/>
    </xf>
    <xf numFmtId="0" fontId="8" fillId="0" borderId="63" xfId="65" applyNumberFormat="1" applyFont="1" applyFill="1" applyBorder="1" applyAlignment="1" applyProtection="1">
      <alignment horizontal="center" vertical="center" shrinkToFit="1"/>
      <protection/>
    </xf>
    <xf numFmtId="0" fontId="29" fillId="0" borderId="20" xfId="64" applyNumberFormat="1" applyFont="1" applyBorder="1" applyAlignment="1" applyProtection="1">
      <alignment horizontal="center" vertical="center"/>
      <protection/>
    </xf>
    <xf numFmtId="0" fontId="4" fillId="0" borderId="64" xfId="63" applyNumberFormat="1" applyFont="1" applyFill="1" applyBorder="1" applyAlignment="1" applyProtection="1">
      <alignment horizontal="left" vertical="center" wrapText="1" shrinkToFit="1"/>
      <protection/>
    </xf>
    <xf numFmtId="0" fontId="8" fillId="0" borderId="20" xfId="64" applyNumberFormat="1" applyFont="1" applyBorder="1" applyAlignment="1" applyProtection="1">
      <alignment horizontal="center" vertical="center" shrinkToFit="1"/>
      <protection/>
    </xf>
    <xf numFmtId="0" fontId="8" fillId="0" borderId="20" xfId="63" applyNumberFormat="1" applyFont="1" applyFill="1" applyBorder="1" applyAlignment="1" applyProtection="1">
      <alignment horizontal="center" vertical="center" shrinkToFit="1"/>
      <protection/>
    </xf>
    <xf numFmtId="49" fontId="8" fillId="0" borderId="0" xfId="63" applyNumberFormat="1" applyFont="1" applyBorder="1" applyAlignment="1" applyProtection="1">
      <alignment horizontal="left" vertical="center"/>
      <protection/>
    </xf>
    <xf numFmtId="49" fontId="8" fillId="0" borderId="0" xfId="63" applyNumberFormat="1" applyFont="1" applyBorder="1" applyAlignment="1" applyProtection="1">
      <alignment horizontal="left" vertical="center"/>
      <protection/>
    </xf>
    <xf numFmtId="49" fontId="8" fillId="0" borderId="0" xfId="63" applyNumberFormat="1" applyFont="1" applyBorder="1" applyAlignment="1" applyProtection="1">
      <alignment horizontal="left" vertical="center"/>
      <protection/>
    </xf>
    <xf numFmtId="49" fontId="8" fillId="0" borderId="65" xfId="64" applyNumberFormat="1" applyFont="1" applyBorder="1" applyAlignment="1" applyProtection="1">
      <alignment vertical="center" shrinkToFit="1"/>
      <protection/>
    </xf>
    <xf numFmtId="49" fontId="8" fillId="0" borderId="66" xfId="64" applyNumberFormat="1" applyFont="1" applyBorder="1" applyAlignment="1" applyProtection="1">
      <alignment vertical="center" shrinkToFit="1"/>
      <protection/>
    </xf>
    <xf numFmtId="49" fontId="8" fillId="0" borderId="67" xfId="64" applyNumberFormat="1" applyFont="1" applyBorder="1" applyAlignment="1" applyProtection="1">
      <alignment vertical="center" shrinkToFit="1"/>
      <protection/>
    </xf>
    <xf numFmtId="49" fontId="8" fillId="0" borderId="0" xfId="64" applyNumberFormat="1" applyFont="1" applyBorder="1" applyAlignment="1" applyProtection="1">
      <alignment horizontal="left" vertical="center" shrinkToFit="1"/>
      <protection/>
    </xf>
    <xf numFmtId="49" fontId="8" fillId="0" borderId="68" xfId="64" applyNumberFormat="1" applyFont="1" applyBorder="1" applyAlignment="1" applyProtection="1">
      <alignment horizontal="left" vertical="center" shrinkToFit="1"/>
      <protection/>
    </xf>
    <xf numFmtId="49" fontId="7" fillId="0" borderId="0" xfId="63" applyNumberFormat="1" applyFont="1" applyBorder="1" applyAlignment="1" applyProtection="1">
      <alignment horizontal="left" vertical="center"/>
      <protection/>
    </xf>
    <xf numFmtId="0" fontId="3" fillId="17" borderId="69" xfId="63" applyNumberFormat="1" applyFont="1" applyFill="1" applyBorder="1" applyAlignment="1" applyProtection="1">
      <alignment horizontal="center" vertical="center" shrinkToFit="1"/>
      <protection/>
    </xf>
    <xf numFmtId="0" fontId="3" fillId="17" borderId="70" xfId="63" applyNumberFormat="1" applyFont="1" applyFill="1" applyBorder="1" applyAlignment="1" applyProtection="1">
      <alignment horizontal="center" vertical="center" shrinkToFit="1"/>
      <protection/>
    </xf>
    <xf numFmtId="0" fontId="3" fillId="17" borderId="71" xfId="63" applyNumberFormat="1" applyFont="1" applyFill="1" applyBorder="1" applyAlignment="1" applyProtection="1">
      <alignment horizontal="center" vertical="center" shrinkToFit="1"/>
      <protection/>
    </xf>
    <xf numFmtId="0" fontId="29" fillId="0" borderId="61" xfId="64" applyNumberFormat="1" applyFont="1" applyFill="1" applyBorder="1" applyAlignment="1" applyProtection="1">
      <alignment horizontal="center" vertical="center"/>
      <protection/>
    </xf>
    <xf numFmtId="0" fontId="29" fillId="0" borderId="23" xfId="64" applyNumberFormat="1" applyFont="1" applyFill="1" applyBorder="1" applyAlignment="1" applyProtection="1">
      <alignment horizontal="center" vertical="center"/>
      <protection/>
    </xf>
    <xf numFmtId="0" fontId="29" fillId="0" borderId="63" xfId="64" applyNumberFormat="1" applyFont="1" applyFill="1" applyBorder="1" applyAlignment="1" applyProtection="1">
      <alignment horizontal="center" vertical="center"/>
      <protection/>
    </xf>
    <xf numFmtId="0" fontId="29" fillId="0" borderId="62" xfId="64" applyNumberFormat="1" applyFont="1" applyFill="1" applyBorder="1" applyAlignment="1" applyProtection="1">
      <alignment horizontal="center" vertical="center"/>
      <protection/>
    </xf>
    <xf numFmtId="0" fontId="29" fillId="0" borderId="61" xfId="64" applyNumberFormat="1" applyFont="1" applyBorder="1" applyAlignment="1" applyProtection="1">
      <alignment horizontal="center" vertical="center" shrinkToFit="1"/>
      <protection/>
    </xf>
    <xf numFmtId="0" fontId="29" fillId="0" borderId="20" xfId="64" applyNumberFormat="1" applyFont="1" applyBorder="1" applyAlignment="1" applyProtection="1">
      <alignment horizontal="center" vertical="center" shrinkToFit="1"/>
      <protection/>
    </xf>
    <xf numFmtId="0" fontId="29" fillId="0" borderId="72" xfId="64" applyNumberFormat="1" applyFont="1" applyBorder="1" applyAlignment="1" applyProtection="1">
      <alignment horizontal="center" vertical="center" shrinkToFit="1"/>
      <protection/>
    </xf>
    <xf numFmtId="0" fontId="29" fillId="0" borderId="63" xfId="64" applyNumberFormat="1" applyFont="1" applyBorder="1" applyAlignment="1" applyProtection="1">
      <alignment horizontal="center" vertical="center" shrinkToFit="1"/>
      <protection/>
    </xf>
    <xf numFmtId="0" fontId="29" fillId="0" borderId="18" xfId="64" applyNumberFormat="1" applyFont="1" applyBorder="1" applyAlignment="1" applyProtection="1">
      <alignment horizontal="center" vertical="center" shrinkToFit="1"/>
      <protection/>
    </xf>
    <xf numFmtId="0" fontId="29" fillId="0" borderId="73" xfId="64" applyNumberFormat="1" applyFont="1" applyBorder="1" applyAlignment="1" applyProtection="1">
      <alignment horizontal="center" vertical="center" shrinkToFit="1"/>
      <protection/>
    </xf>
    <xf numFmtId="0" fontId="40" fillId="0" borderId="74" xfId="63" applyNumberFormat="1" applyFont="1" applyBorder="1" applyAlignment="1" applyProtection="1">
      <alignment horizontal="center" vertical="center" shrinkToFit="1"/>
      <protection/>
    </xf>
    <xf numFmtId="0" fontId="40" fillId="0" borderId="13" xfId="63" applyNumberFormat="1" applyFont="1" applyBorder="1" applyAlignment="1" applyProtection="1">
      <alignment horizontal="center" vertical="center" shrinkToFit="1"/>
      <protection/>
    </xf>
    <xf numFmtId="0" fontId="40" fillId="0" borderId="75" xfId="63" applyNumberFormat="1" applyFont="1" applyBorder="1" applyAlignment="1" applyProtection="1">
      <alignment horizontal="center" vertical="center" shrinkToFit="1"/>
      <protection/>
    </xf>
    <xf numFmtId="0" fontId="40" fillId="0" borderId="76" xfId="63" applyNumberFormat="1" applyFont="1" applyBorder="1" applyAlignment="1" applyProtection="1">
      <alignment horizontal="center" vertical="center" shrinkToFit="1"/>
      <protection/>
    </xf>
    <xf numFmtId="0" fontId="29" fillId="0" borderId="22" xfId="64" applyNumberFormat="1" applyFont="1" applyBorder="1" applyAlignment="1" applyProtection="1">
      <alignment horizontal="center" vertical="center"/>
      <protection/>
    </xf>
    <xf numFmtId="0" fontId="29" fillId="0" borderId="18" xfId="64" applyNumberFormat="1" applyFont="1" applyBorder="1" applyAlignment="1" applyProtection="1">
      <alignment horizontal="center" vertical="center"/>
      <protection/>
    </xf>
    <xf numFmtId="0" fontId="8" fillId="0" borderId="77" xfId="63" applyNumberFormat="1" applyFont="1" applyFill="1" applyBorder="1" applyAlignment="1" applyProtection="1">
      <alignment horizontal="center" vertical="center" shrinkToFit="1"/>
      <protection/>
    </xf>
    <xf numFmtId="0" fontId="8" fillId="0" borderId="63" xfId="63" applyNumberFormat="1" applyFont="1" applyFill="1" applyBorder="1" applyAlignment="1" applyProtection="1">
      <alignment horizontal="center" vertical="center" shrinkToFit="1"/>
      <protection/>
    </xf>
    <xf numFmtId="0" fontId="8" fillId="0" borderId="78" xfId="63" applyNumberFormat="1" applyFont="1" applyFill="1" applyBorder="1" applyAlignment="1" applyProtection="1">
      <alignment horizontal="center" vertical="center" shrinkToFit="1"/>
      <protection/>
    </xf>
    <xf numFmtId="0" fontId="29" fillId="0" borderId="21" xfId="63" applyNumberFormat="1" applyFont="1" applyBorder="1" applyAlignment="1" applyProtection="1">
      <alignment horizontal="center" vertical="center" shrinkToFit="1"/>
      <protection/>
    </xf>
    <xf numFmtId="0" fontId="0" fillId="0" borderId="20" xfId="0" applyNumberFormat="1" applyFont="1" applyBorder="1" applyAlignment="1" applyProtection="1">
      <alignment vertical="center"/>
      <protection/>
    </xf>
    <xf numFmtId="0" fontId="0" fillId="0" borderId="64" xfId="0" applyNumberFormat="1" applyFont="1" applyBorder="1" applyAlignment="1" applyProtection="1">
      <alignment vertical="center"/>
      <protection/>
    </xf>
    <xf numFmtId="0" fontId="29" fillId="0" borderId="22" xfId="63" applyNumberFormat="1" applyFont="1" applyBorder="1" applyAlignment="1" applyProtection="1">
      <alignment horizontal="center" vertical="center" shrinkToFit="1"/>
      <protection/>
    </xf>
    <xf numFmtId="0" fontId="0" fillId="0" borderId="18" xfId="0" applyNumberFormat="1" applyFont="1" applyBorder="1" applyAlignment="1" applyProtection="1">
      <alignment vertical="center" shrinkToFit="1"/>
      <protection/>
    </xf>
    <xf numFmtId="0" fontId="29" fillId="0" borderId="22" xfId="64" applyNumberFormat="1" applyFont="1" applyBorder="1" applyAlignment="1" applyProtection="1">
      <alignment horizontal="center" vertical="center" shrinkToFit="1"/>
      <protection/>
    </xf>
    <xf numFmtId="0" fontId="39" fillId="0" borderId="79" xfId="63" applyNumberFormat="1" applyFont="1" applyBorder="1" applyAlignment="1" applyProtection="1">
      <alignment horizontal="center" shrinkToFit="1"/>
      <protection/>
    </xf>
    <xf numFmtId="0" fontId="39" fillId="0" borderId="80" xfId="63" applyNumberFormat="1" applyFont="1" applyBorder="1" applyAlignment="1" applyProtection="1">
      <alignment horizontal="center" shrinkToFit="1"/>
      <protection/>
    </xf>
    <xf numFmtId="0" fontId="39" fillId="0" borderId="81" xfId="63" applyNumberFormat="1" applyFont="1" applyBorder="1" applyAlignment="1" applyProtection="1">
      <alignment horizontal="center" shrinkToFit="1"/>
      <protection/>
    </xf>
    <xf numFmtId="0" fontId="1" fillId="0" borderId="61" xfId="65" applyNumberFormat="1" applyFont="1" applyFill="1" applyBorder="1" applyAlignment="1" applyProtection="1">
      <alignment horizontal="center" vertical="center" shrinkToFit="1"/>
      <protection/>
    </xf>
    <xf numFmtId="0" fontId="1" fillId="0" borderId="20" xfId="65" applyNumberFormat="1" applyFont="1" applyFill="1" applyBorder="1" applyAlignment="1" applyProtection="1">
      <alignment horizontal="center" vertical="center" shrinkToFit="1"/>
      <protection/>
    </xf>
    <xf numFmtId="0" fontId="1" fillId="0" borderId="23" xfId="65" applyNumberFormat="1" applyFont="1" applyFill="1" applyBorder="1" applyAlignment="1" applyProtection="1">
      <alignment horizontal="center" vertical="center" shrinkToFit="1"/>
      <protection/>
    </xf>
    <xf numFmtId="0" fontId="1" fillId="0" borderId="63" xfId="65" applyNumberFormat="1" applyFont="1" applyFill="1" applyBorder="1" applyAlignment="1" applyProtection="1">
      <alignment horizontal="center" vertical="center" shrinkToFit="1"/>
      <protection/>
    </xf>
    <xf numFmtId="0" fontId="1" fillId="0" borderId="18" xfId="65" applyNumberFormat="1" applyFont="1" applyFill="1" applyBorder="1" applyAlignment="1" applyProtection="1">
      <alignment horizontal="center" vertical="center" shrinkToFit="1"/>
      <protection/>
    </xf>
    <xf numFmtId="0" fontId="1" fillId="0" borderId="62" xfId="65" applyNumberFormat="1" applyFont="1" applyFill="1" applyBorder="1" applyAlignment="1" applyProtection="1">
      <alignment horizontal="center" vertical="center" shrinkToFit="1"/>
      <protection/>
    </xf>
    <xf numFmtId="0" fontId="8" fillId="0" borderId="77" xfId="65" applyNumberFormat="1" applyFont="1" applyFill="1" applyBorder="1" applyAlignment="1" applyProtection="1">
      <alignment horizontal="center" vertical="center" shrinkToFit="1"/>
      <protection/>
    </xf>
    <xf numFmtId="0" fontId="8" fillId="0" borderId="78" xfId="65" applyNumberFormat="1" applyFont="1" applyFill="1" applyBorder="1" applyAlignment="1" applyProtection="1">
      <alignment horizontal="center" vertical="center" shrinkToFit="1"/>
      <protection/>
    </xf>
    <xf numFmtId="0" fontId="29" fillId="0" borderId="82" xfId="63" applyNumberFormat="1" applyFont="1" applyFill="1" applyBorder="1" applyAlignment="1" applyProtection="1">
      <alignment horizontal="center" vertical="center" shrinkToFit="1"/>
      <protection/>
    </xf>
    <xf numFmtId="0" fontId="29" fillId="0" borderId="23" xfId="63" applyNumberFormat="1" applyFont="1" applyFill="1" applyBorder="1" applyAlignment="1" applyProtection="1">
      <alignment horizontal="center" vertical="center" shrinkToFit="1"/>
      <protection/>
    </xf>
    <xf numFmtId="0" fontId="29" fillId="0" borderId="83" xfId="63" applyNumberFormat="1" applyFont="1" applyFill="1" applyBorder="1" applyAlignment="1" applyProtection="1">
      <alignment horizontal="center" vertical="center" shrinkToFit="1"/>
      <protection/>
    </xf>
    <xf numFmtId="0" fontId="29" fillId="0" borderId="62" xfId="63" applyNumberFormat="1" applyFont="1" applyFill="1" applyBorder="1" applyAlignment="1" applyProtection="1">
      <alignment horizontal="center" vertical="center" shrinkToFit="1"/>
      <protection/>
    </xf>
    <xf numFmtId="0" fontId="2" fillId="0" borderId="61" xfId="63" applyNumberFormat="1" applyFont="1" applyBorder="1" applyAlignment="1" applyProtection="1">
      <alignment horizontal="left" vertical="top" shrinkToFit="1"/>
      <protection/>
    </xf>
    <xf numFmtId="0" fontId="2" fillId="0" borderId="63" xfId="63" applyNumberFormat="1" applyFont="1" applyBorder="1" applyAlignment="1" applyProtection="1">
      <alignment horizontal="left" vertical="top" shrinkToFit="1"/>
      <protection/>
    </xf>
    <xf numFmtId="0" fontId="3" fillId="0" borderId="20" xfId="63" applyNumberFormat="1" applyFont="1" applyBorder="1" applyAlignment="1" applyProtection="1">
      <alignment horizontal="center" vertical="center" shrinkToFit="1"/>
      <protection/>
    </xf>
    <xf numFmtId="0" fontId="3" fillId="0" borderId="18" xfId="63" applyNumberFormat="1" applyFont="1" applyBorder="1" applyAlignment="1" applyProtection="1">
      <alignment horizontal="center" vertical="center" shrinkToFit="1"/>
      <protection/>
    </xf>
    <xf numFmtId="0" fontId="3" fillId="0" borderId="61" xfId="63" applyNumberFormat="1" applyFont="1" applyFill="1" applyBorder="1" applyAlignment="1" applyProtection="1">
      <alignment horizontal="center" vertical="center" shrinkToFit="1"/>
      <protection/>
    </xf>
    <xf numFmtId="0" fontId="3" fillId="0" borderId="20" xfId="63" applyNumberFormat="1" applyFont="1" applyFill="1" applyBorder="1" applyAlignment="1" applyProtection="1">
      <alignment horizontal="center" vertical="center" shrinkToFit="1"/>
      <protection/>
    </xf>
    <xf numFmtId="0" fontId="3" fillId="0" borderId="23" xfId="63" applyNumberFormat="1" applyFont="1" applyFill="1" applyBorder="1" applyAlignment="1" applyProtection="1">
      <alignment horizontal="center" vertical="center" shrinkToFit="1"/>
      <protection/>
    </xf>
    <xf numFmtId="0" fontId="3" fillId="0" borderId="63" xfId="63" applyNumberFormat="1" applyFont="1" applyFill="1" applyBorder="1" applyAlignment="1" applyProtection="1">
      <alignment horizontal="center" vertical="center" shrinkToFit="1"/>
      <protection/>
    </xf>
    <xf numFmtId="0" fontId="3" fillId="0" borderId="18" xfId="63" applyNumberFormat="1" applyFont="1" applyFill="1" applyBorder="1" applyAlignment="1" applyProtection="1">
      <alignment horizontal="center" vertical="center" shrinkToFit="1"/>
      <protection/>
    </xf>
    <xf numFmtId="0" fontId="3" fillId="0" borderId="62" xfId="63" applyNumberFormat="1" applyFont="1" applyFill="1" applyBorder="1" applyAlignment="1" applyProtection="1">
      <alignment horizontal="center" vertical="center" shrinkToFit="1"/>
      <protection/>
    </xf>
    <xf numFmtId="0" fontId="3" fillId="17" borderId="84" xfId="63" applyNumberFormat="1" applyFont="1" applyFill="1" applyBorder="1" applyAlignment="1" applyProtection="1">
      <alignment horizontal="center" vertical="center" shrinkToFit="1"/>
      <protection/>
    </xf>
    <xf numFmtId="0" fontId="3" fillId="17" borderId="18" xfId="63" applyNumberFormat="1" applyFont="1" applyFill="1" applyBorder="1" applyAlignment="1" applyProtection="1">
      <alignment horizontal="center" vertical="center" shrinkToFit="1"/>
      <protection/>
    </xf>
    <xf numFmtId="0" fontId="29" fillId="0" borderId="74" xfId="64" applyNumberFormat="1" applyFont="1" applyFill="1" applyBorder="1" applyAlignment="1" applyProtection="1">
      <alignment horizontal="center" vertical="center"/>
      <protection/>
    </xf>
    <xf numFmtId="0" fontId="29" fillId="0" borderId="76" xfId="64" applyNumberFormat="1" applyFont="1" applyFill="1" applyBorder="1" applyAlignment="1" applyProtection="1">
      <alignment horizontal="center" vertical="center"/>
      <protection/>
    </xf>
    <xf numFmtId="0" fontId="29" fillId="0" borderId="74" xfId="64" applyNumberFormat="1" applyFont="1" applyBorder="1" applyAlignment="1" applyProtection="1">
      <alignment horizontal="center" vertical="center" shrinkToFit="1"/>
      <protection/>
    </xf>
    <xf numFmtId="0" fontId="29" fillId="0" borderId="13" xfId="64" applyNumberFormat="1" applyFont="1" applyBorder="1" applyAlignment="1" applyProtection="1">
      <alignment horizontal="center" vertical="center" shrinkToFit="1"/>
      <protection/>
    </xf>
    <xf numFmtId="0" fontId="29" fillId="0" borderId="85" xfId="64" applyNumberFormat="1" applyFont="1" applyBorder="1" applyAlignment="1" applyProtection="1">
      <alignment horizontal="center" vertical="center" shrinkToFit="1"/>
      <protection/>
    </xf>
    <xf numFmtId="0" fontId="40" fillId="0" borderId="86" xfId="63" applyNumberFormat="1" applyFont="1" applyBorder="1" applyAlignment="1" applyProtection="1">
      <alignment horizontal="center" vertical="center" shrinkToFit="1"/>
      <protection/>
    </xf>
    <xf numFmtId="0" fontId="40" fillId="0" borderId="87" xfId="63" applyNumberFormat="1" applyFont="1" applyBorder="1" applyAlignment="1" applyProtection="1">
      <alignment horizontal="center" vertical="center" shrinkToFit="1"/>
      <protection/>
    </xf>
    <xf numFmtId="0" fontId="40" fillId="0" borderId="88" xfId="63" applyNumberFormat="1" applyFont="1" applyBorder="1" applyAlignment="1" applyProtection="1">
      <alignment horizontal="center" vertical="center" shrinkToFit="1"/>
      <protection/>
    </xf>
    <xf numFmtId="0" fontId="40" fillId="0" borderId="89" xfId="63" applyNumberFormat="1" applyFont="1" applyBorder="1" applyAlignment="1" applyProtection="1">
      <alignment horizontal="center" vertical="center" shrinkToFit="1"/>
      <protection/>
    </xf>
    <xf numFmtId="0" fontId="4" fillId="0" borderId="90" xfId="63" applyNumberFormat="1" applyFont="1" applyFill="1" applyBorder="1" applyAlignment="1" applyProtection="1">
      <alignment horizontal="left" vertical="center" wrapText="1" shrinkToFit="1"/>
      <protection/>
    </xf>
    <xf numFmtId="0" fontId="4" fillId="0" borderId="13" xfId="63" applyNumberFormat="1" applyFont="1" applyFill="1" applyBorder="1" applyAlignment="1" applyProtection="1">
      <alignment horizontal="left" vertical="center" wrapText="1" shrinkToFit="1"/>
      <protection/>
    </xf>
    <xf numFmtId="0" fontId="4" fillId="0" borderId="76" xfId="63" applyNumberFormat="1" applyFont="1" applyFill="1" applyBorder="1" applyAlignment="1" applyProtection="1">
      <alignment horizontal="left" vertical="center" wrapText="1" shrinkToFit="1"/>
      <protection/>
    </xf>
    <xf numFmtId="0" fontId="8" fillId="0" borderId="13" xfId="64" applyNumberFormat="1" applyFont="1" applyBorder="1" applyAlignment="1" applyProtection="1">
      <alignment horizontal="center" vertical="center" shrinkToFit="1"/>
      <protection/>
    </xf>
    <xf numFmtId="0" fontId="29" fillId="0" borderId="0" xfId="64" applyNumberFormat="1" applyFont="1" applyBorder="1" applyAlignment="1" applyProtection="1">
      <alignment horizontal="center" vertical="center"/>
      <protection/>
    </xf>
    <xf numFmtId="0" fontId="29" fillId="0" borderId="13" xfId="64" applyNumberFormat="1" applyFont="1" applyBorder="1" applyAlignment="1" applyProtection="1">
      <alignment horizontal="center" vertical="center"/>
      <protection/>
    </xf>
    <xf numFmtId="0" fontId="8" fillId="0" borderId="0" xfId="63" applyNumberFormat="1" applyFont="1" applyFill="1" applyBorder="1" applyAlignment="1" applyProtection="1">
      <alignment horizontal="center" vertical="center" shrinkToFit="1"/>
      <protection/>
    </xf>
    <xf numFmtId="0" fontId="8" fillId="0" borderId="0" xfId="64" applyNumberFormat="1" applyFont="1" applyBorder="1" applyAlignment="1" applyProtection="1">
      <alignment horizontal="center" vertical="center" shrinkToFit="1"/>
      <protection/>
    </xf>
    <xf numFmtId="0" fontId="8" fillId="0" borderId="91" xfId="65" applyNumberFormat="1" applyFont="1" applyFill="1" applyBorder="1" applyAlignment="1" applyProtection="1">
      <alignment horizontal="center" vertical="center" shrinkToFit="1"/>
      <protection/>
    </xf>
    <xf numFmtId="0" fontId="8" fillId="0" borderId="74" xfId="65" applyNumberFormat="1" applyFont="1" applyFill="1" applyBorder="1" applyAlignment="1" applyProtection="1">
      <alignment horizontal="center" vertical="center" shrinkToFit="1"/>
      <protection/>
    </xf>
    <xf numFmtId="0" fontId="29" fillId="0" borderId="20" xfId="63" applyNumberFormat="1" applyFont="1" applyBorder="1" applyAlignment="1" applyProtection="1">
      <alignment horizontal="center" vertical="center" shrinkToFit="1"/>
      <protection/>
    </xf>
    <xf numFmtId="0" fontId="0" fillId="0" borderId="13" xfId="0" applyNumberFormat="1" applyFont="1" applyBorder="1" applyAlignment="1" applyProtection="1">
      <alignment vertical="center"/>
      <protection/>
    </xf>
    <xf numFmtId="0" fontId="29" fillId="0" borderId="92" xfId="63" applyNumberFormat="1" applyFont="1" applyBorder="1" applyAlignment="1" applyProtection="1">
      <alignment horizontal="center" vertical="center" shrinkToFit="1"/>
      <protection/>
    </xf>
    <xf numFmtId="0" fontId="33" fillId="0" borderId="76" xfId="0" applyNumberFormat="1" applyFont="1" applyBorder="1" applyAlignment="1" applyProtection="1">
      <alignment vertical="center" shrinkToFit="1"/>
      <protection/>
    </xf>
    <xf numFmtId="0" fontId="3" fillId="0" borderId="74" xfId="63" applyNumberFormat="1" applyFont="1" applyBorder="1" applyAlignment="1" applyProtection="1">
      <alignment horizontal="center" vertical="center" shrinkToFit="1"/>
      <protection/>
    </xf>
    <xf numFmtId="0" fontId="3" fillId="0" borderId="76" xfId="63" applyNumberFormat="1" applyFont="1" applyBorder="1" applyAlignment="1" applyProtection="1">
      <alignment horizontal="center" vertical="center" shrinkToFit="1"/>
      <protection/>
    </xf>
    <xf numFmtId="0" fontId="8" fillId="0" borderId="74" xfId="63" applyNumberFormat="1" applyFont="1" applyFill="1" applyBorder="1" applyAlignment="1" applyProtection="1">
      <alignment horizontal="center" vertical="center" shrinkToFit="1"/>
      <protection/>
    </xf>
    <xf numFmtId="0" fontId="8" fillId="0" borderId="75" xfId="63" applyNumberFormat="1" applyFont="1" applyFill="1" applyBorder="1" applyAlignment="1" applyProtection="1">
      <alignment horizontal="center" vertical="center" shrinkToFit="1"/>
      <protection/>
    </xf>
    <xf numFmtId="0" fontId="29" fillId="0" borderId="19" xfId="63" applyNumberFormat="1" applyFont="1" applyBorder="1" applyAlignment="1" applyProtection="1">
      <alignment horizontal="center" vertical="center" shrinkToFit="1"/>
      <protection/>
    </xf>
    <xf numFmtId="0" fontId="0" fillId="0" borderId="0" xfId="0" applyNumberFormat="1" applyFont="1" applyBorder="1" applyAlignment="1" applyProtection="1">
      <alignment vertical="center"/>
      <protection/>
    </xf>
    <xf numFmtId="0" fontId="0" fillId="0" borderId="90" xfId="0" applyNumberFormat="1" applyFont="1" applyBorder="1" applyAlignment="1" applyProtection="1">
      <alignment vertical="center"/>
      <protection/>
    </xf>
    <xf numFmtId="0" fontId="29" fillId="0" borderId="20" xfId="63" applyNumberFormat="1" applyFont="1" applyBorder="1" applyAlignment="1" applyProtection="1">
      <alignment horizontal="center" vertical="center" shrinkToFit="1"/>
      <protection/>
    </xf>
    <xf numFmtId="0" fontId="0" fillId="0" borderId="13" xfId="0" applyNumberFormat="1" applyFont="1" applyBorder="1" applyAlignment="1" applyProtection="1">
      <alignment vertical="center" shrinkToFit="1"/>
      <protection/>
    </xf>
    <xf numFmtId="0" fontId="29" fillId="0" borderId="20" xfId="64" applyNumberFormat="1" applyFont="1" applyBorder="1" applyAlignment="1" applyProtection="1">
      <alignment horizontal="center" vertical="center" shrinkToFit="1"/>
      <protection/>
    </xf>
    <xf numFmtId="0" fontId="39" fillId="0" borderId="93" xfId="63" applyNumberFormat="1" applyFont="1" applyBorder="1" applyAlignment="1" applyProtection="1">
      <alignment horizontal="center" shrinkToFit="1"/>
      <protection/>
    </xf>
    <xf numFmtId="0" fontId="39" fillId="0" borderId="94" xfId="63" applyNumberFormat="1" applyFont="1" applyBorder="1" applyAlignment="1" applyProtection="1">
      <alignment horizontal="center" shrinkToFit="1"/>
      <protection/>
    </xf>
    <xf numFmtId="0" fontId="39" fillId="0" borderId="95" xfId="63" applyNumberFormat="1" applyFont="1" applyBorder="1" applyAlignment="1" applyProtection="1">
      <alignment horizontal="center" shrinkToFit="1"/>
      <protection/>
    </xf>
    <xf numFmtId="0" fontId="1" fillId="0" borderId="74" xfId="65" applyNumberFormat="1" applyFont="1" applyFill="1" applyBorder="1" applyAlignment="1" applyProtection="1">
      <alignment horizontal="center" vertical="center" shrinkToFit="1"/>
      <protection/>
    </xf>
    <xf numFmtId="0" fontId="1" fillId="0" borderId="13" xfId="65" applyNumberFormat="1" applyFont="1" applyFill="1" applyBorder="1" applyAlignment="1" applyProtection="1">
      <alignment horizontal="center" vertical="center" shrinkToFit="1"/>
      <protection/>
    </xf>
    <xf numFmtId="0" fontId="1" fillId="0" borderId="76" xfId="65" applyNumberFormat="1" applyFont="1" applyFill="1" applyBorder="1" applyAlignment="1" applyProtection="1">
      <alignment horizontal="center" vertical="center" shrinkToFit="1"/>
      <protection/>
    </xf>
    <xf numFmtId="0" fontId="8" fillId="0" borderId="75" xfId="65" applyNumberFormat="1" applyFont="1" applyFill="1" applyBorder="1" applyAlignment="1" applyProtection="1">
      <alignment horizontal="center" vertical="center" shrinkToFit="1"/>
      <protection/>
    </xf>
    <xf numFmtId="0" fontId="29" fillId="0" borderId="96" xfId="63" applyNumberFormat="1" applyFont="1" applyFill="1" applyBorder="1" applyAlignment="1" applyProtection="1">
      <alignment horizontal="center" vertical="center" shrinkToFit="1"/>
      <protection/>
    </xf>
    <xf numFmtId="0" fontId="29" fillId="0" borderId="76" xfId="63" applyNumberFormat="1" applyFont="1" applyFill="1" applyBorder="1" applyAlignment="1" applyProtection="1">
      <alignment horizontal="center" vertical="center" shrinkToFit="1"/>
      <protection/>
    </xf>
    <xf numFmtId="0" fontId="2" fillId="0" borderId="74" xfId="63" applyNumberFormat="1" applyFont="1" applyBorder="1" applyAlignment="1" applyProtection="1">
      <alignment horizontal="left" vertical="top" shrinkToFit="1"/>
      <protection/>
    </xf>
    <xf numFmtId="0" fontId="3" fillId="0" borderId="13" xfId="63" applyNumberFormat="1" applyFont="1" applyBorder="1" applyAlignment="1" applyProtection="1">
      <alignment horizontal="center" vertical="center" shrinkToFit="1"/>
      <protection/>
    </xf>
    <xf numFmtId="0" fontId="3" fillId="0" borderId="74" xfId="63" applyNumberFormat="1" applyFont="1" applyFill="1" applyBorder="1" applyAlignment="1" applyProtection="1">
      <alignment horizontal="center" vertical="center" shrinkToFit="1"/>
      <protection/>
    </xf>
    <xf numFmtId="0" fontId="3" fillId="0" borderId="13" xfId="63" applyNumberFormat="1" applyFont="1" applyFill="1" applyBorder="1" applyAlignment="1" applyProtection="1">
      <alignment horizontal="center" vertical="center" shrinkToFit="1"/>
      <protection/>
    </xf>
    <xf numFmtId="0" fontId="3" fillId="0" borderId="76" xfId="63" applyNumberFormat="1" applyFont="1" applyFill="1" applyBorder="1" applyAlignment="1" applyProtection="1">
      <alignment horizontal="center" vertical="center" shrinkToFit="1"/>
      <protection/>
    </xf>
    <xf numFmtId="0" fontId="3" fillId="17" borderId="37" xfId="63" applyNumberFormat="1" applyFont="1" applyFill="1" applyBorder="1" applyAlignment="1" applyProtection="1">
      <alignment horizontal="center" vertical="center" shrinkToFit="1"/>
      <protection/>
    </xf>
    <xf numFmtId="0" fontId="40" fillId="0" borderId="86" xfId="63" applyFont="1" applyBorder="1" applyAlignment="1" applyProtection="1">
      <alignment horizontal="center" vertical="center" shrinkToFit="1"/>
      <protection/>
    </xf>
    <xf numFmtId="0" fontId="40" fillId="0" borderId="87" xfId="63" applyFont="1" applyBorder="1" applyAlignment="1" applyProtection="1">
      <alignment horizontal="center" vertical="center" shrinkToFit="1"/>
      <protection/>
    </xf>
    <xf numFmtId="0" fontId="40" fillId="0" borderId="88" xfId="63" applyFont="1" applyBorder="1" applyAlignment="1" applyProtection="1">
      <alignment horizontal="center" vertical="center" shrinkToFit="1"/>
      <protection/>
    </xf>
    <xf numFmtId="0" fontId="40" fillId="0" borderId="89" xfId="63" applyFont="1" applyBorder="1" applyAlignment="1" applyProtection="1">
      <alignment horizontal="center" vertical="center" shrinkToFit="1"/>
      <protection/>
    </xf>
    <xf numFmtId="0" fontId="29" fillId="0" borderId="20" xfId="63" applyFont="1" applyBorder="1" applyAlignment="1" applyProtection="1">
      <alignment horizontal="center" vertical="center" shrinkToFi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29" fillId="0" borderId="23" xfId="63" applyFont="1" applyBorder="1" applyAlignment="1" applyProtection="1">
      <alignment horizontal="center" vertical="center" shrinkToFit="1"/>
      <protection/>
    </xf>
    <xf numFmtId="0" fontId="33" fillId="0" borderId="76" xfId="0" applyFont="1" applyBorder="1" applyAlignment="1" applyProtection="1">
      <alignment vertical="center" shrinkToFit="1"/>
      <protection/>
    </xf>
    <xf numFmtId="0" fontId="3" fillId="0" borderId="61" xfId="63" applyFont="1" applyBorder="1" applyAlignment="1" applyProtection="1">
      <alignment horizontal="center" vertical="center" shrinkToFit="1"/>
      <protection/>
    </xf>
    <xf numFmtId="0" fontId="3" fillId="0" borderId="23" xfId="63" applyFont="1" applyBorder="1" applyAlignment="1" applyProtection="1">
      <alignment horizontal="center" vertical="center" shrinkToFit="1"/>
      <protection/>
    </xf>
    <xf numFmtId="0" fontId="3" fillId="0" borderId="74" xfId="63" applyFont="1" applyBorder="1" applyAlignment="1" applyProtection="1">
      <alignment horizontal="center" vertical="center" shrinkToFit="1"/>
      <protection/>
    </xf>
    <xf numFmtId="0" fontId="3" fillId="0" borderId="76" xfId="63" applyFont="1" applyBorder="1" applyAlignment="1" applyProtection="1">
      <alignment horizontal="center" vertical="center" shrinkToFit="1"/>
      <protection/>
    </xf>
    <xf numFmtId="0" fontId="29" fillId="0" borderId="21" xfId="63" applyFont="1" applyBorder="1" applyAlignment="1" applyProtection="1">
      <alignment horizontal="center" vertical="center" shrinkToFit="1"/>
      <protection/>
    </xf>
    <xf numFmtId="0" fontId="0" fillId="0" borderId="90" xfId="0" applyFont="1" applyBorder="1" applyAlignment="1" applyProtection="1">
      <alignment vertical="center"/>
      <protection/>
    </xf>
    <xf numFmtId="0" fontId="29" fillId="0" borderId="20" xfId="63" applyFont="1" applyBorder="1" applyAlignment="1" applyProtection="1">
      <alignment horizontal="center" vertical="center" shrinkToFit="1"/>
      <protection/>
    </xf>
    <xf numFmtId="0" fontId="0" fillId="0" borderId="13" xfId="0" applyFont="1" applyBorder="1" applyAlignment="1" applyProtection="1">
      <alignment vertical="center" shrinkToFit="1"/>
      <protection/>
    </xf>
    <xf numFmtId="0" fontId="29" fillId="0" borderId="20" xfId="64" applyFont="1" applyBorder="1" applyAlignment="1" applyProtection="1">
      <alignment horizontal="center" vertical="center" shrinkToFit="1"/>
      <protection/>
    </xf>
    <xf numFmtId="0" fontId="39" fillId="0" borderId="79" xfId="63" applyFont="1" applyBorder="1" applyAlignment="1" applyProtection="1">
      <alignment horizontal="center" shrinkToFit="1"/>
      <protection/>
    </xf>
    <xf numFmtId="0" fontId="39" fillId="0" borderId="80" xfId="63" applyFont="1" applyBorder="1" applyAlignment="1" applyProtection="1">
      <alignment horizontal="center" shrinkToFit="1"/>
      <protection/>
    </xf>
    <xf numFmtId="0" fontId="39" fillId="0" borderId="81" xfId="63" applyFont="1" applyBorder="1" applyAlignment="1" applyProtection="1">
      <alignment horizontal="center" shrinkToFit="1"/>
      <protection/>
    </xf>
    <xf numFmtId="0" fontId="1" fillId="0" borderId="61" xfId="65" applyFont="1" applyFill="1" applyBorder="1" applyAlignment="1" applyProtection="1">
      <alignment horizontal="center" vertical="center" shrinkToFit="1"/>
      <protection/>
    </xf>
    <xf numFmtId="0" fontId="1" fillId="0" borderId="20" xfId="65" applyFont="1" applyFill="1" applyBorder="1" applyAlignment="1" applyProtection="1">
      <alignment horizontal="center" vertical="center" shrinkToFit="1"/>
      <protection/>
    </xf>
    <xf numFmtId="0" fontId="1" fillId="0" borderId="23" xfId="65" applyFont="1" applyFill="1" applyBorder="1" applyAlignment="1" applyProtection="1">
      <alignment horizontal="center" vertical="center" shrinkToFit="1"/>
      <protection/>
    </xf>
    <xf numFmtId="0" fontId="1" fillId="0" borderId="74" xfId="65" applyFont="1" applyFill="1" applyBorder="1" applyAlignment="1" applyProtection="1">
      <alignment horizontal="center" vertical="center" shrinkToFit="1"/>
      <protection/>
    </xf>
    <xf numFmtId="0" fontId="1" fillId="0" borderId="13" xfId="65" applyFont="1" applyFill="1" applyBorder="1" applyAlignment="1" applyProtection="1">
      <alignment horizontal="center" vertical="center" shrinkToFit="1"/>
      <protection/>
    </xf>
    <xf numFmtId="0" fontId="1" fillId="0" borderId="76" xfId="65" applyFont="1" applyFill="1" applyBorder="1" applyAlignment="1" applyProtection="1">
      <alignment horizontal="center" vertical="center" shrinkToFit="1"/>
      <protection/>
    </xf>
    <xf numFmtId="0" fontId="8" fillId="0" borderId="61" xfId="65" applyFont="1" applyFill="1" applyBorder="1" applyAlignment="1" applyProtection="1">
      <alignment horizontal="center" vertical="center" shrinkToFit="1"/>
      <protection/>
    </xf>
    <xf numFmtId="0" fontId="8" fillId="0" borderId="77" xfId="65" applyFont="1" applyFill="1" applyBorder="1" applyAlignment="1" applyProtection="1">
      <alignment horizontal="center" vertical="center" shrinkToFit="1"/>
      <protection/>
    </xf>
    <xf numFmtId="0" fontId="8" fillId="0" borderId="74" xfId="65" applyFont="1" applyFill="1" applyBorder="1" applyAlignment="1" applyProtection="1">
      <alignment horizontal="center" vertical="center" shrinkToFit="1"/>
      <protection/>
    </xf>
    <xf numFmtId="0" fontId="8" fillId="0" borderId="75" xfId="65" applyFont="1" applyFill="1" applyBorder="1" applyAlignment="1" applyProtection="1">
      <alignment horizontal="center" vertical="center" shrinkToFit="1"/>
      <protection/>
    </xf>
    <xf numFmtId="0" fontId="29" fillId="0" borderId="97" xfId="64" applyNumberFormat="1" applyFont="1" applyFill="1" applyBorder="1" applyAlignment="1" applyProtection="1">
      <alignment horizontal="center" vertical="center"/>
      <protection/>
    </xf>
    <xf numFmtId="0" fontId="29" fillId="0" borderId="98" xfId="64" applyNumberFormat="1" applyFont="1" applyFill="1" applyBorder="1" applyAlignment="1" applyProtection="1">
      <alignment horizontal="center" vertical="center"/>
      <protection/>
    </xf>
    <xf numFmtId="0" fontId="29" fillId="0" borderId="97" xfId="64" applyNumberFormat="1" applyFont="1" applyBorder="1" applyAlignment="1" applyProtection="1">
      <alignment horizontal="center" vertical="center" shrinkToFit="1"/>
      <protection/>
    </xf>
    <xf numFmtId="0" fontId="29" fillId="0" borderId="24" xfId="64" applyNumberFormat="1" applyFont="1" applyBorder="1" applyAlignment="1" applyProtection="1">
      <alignment horizontal="center" vertical="center" shrinkToFit="1"/>
      <protection/>
    </xf>
    <xf numFmtId="0" fontId="29" fillId="0" borderId="15" xfId="64" applyNumberFormat="1" applyFont="1" applyBorder="1" applyAlignment="1" applyProtection="1">
      <alignment horizontal="center" vertical="center" shrinkToFit="1"/>
      <protection/>
    </xf>
    <xf numFmtId="0" fontId="4" fillId="0" borderId="90" xfId="63" applyFont="1" applyFill="1" applyBorder="1" applyAlignment="1" applyProtection="1">
      <alignment horizontal="left" vertical="center" wrapText="1" shrinkToFit="1"/>
      <protection/>
    </xf>
    <xf numFmtId="0" fontId="4" fillId="0" borderId="13" xfId="63" applyFont="1" applyFill="1" applyBorder="1" applyAlignment="1" applyProtection="1">
      <alignment horizontal="left" vertical="center" wrapText="1" shrinkToFit="1"/>
      <protection/>
    </xf>
    <xf numFmtId="0" fontId="4" fillId="0" borderId="76" xfId="63" applyFont="1" applyFill="1" applyBorder="1" applyAlignment="1" applyProtection="1">
      <alignment horizontal="left" vertical="center" wrapText="1" shrinkToFit="1"/>
      <protection/>
    </xf>
    <xf numFmtId="0" fontId="8" fillId="0" borderId="24" xfId="64" applyFont="1" applyBorder="1" applyAlignment="1" applyProtection="1">
      <alignment horizontal="center" vertical="center" shrinkToFit="1"/>
      <protection/>
    </xf>
    <xf numFmtId="0" fontId="8" fillId="0" borderId="0" xfId="64" applyFont="1" applyBorder="1" applyAlignment="1" applyProtection="1">
      <alignment horizontal="center" vertical="center" shrinkToFit="1"/>
      <protection/>
    </xf>
    <xf numFmtId="0" fontId="29" fillId="0" borderId="24" xfId="64" applyFont="1" applyBorder="1" applyAlignment="1" applyProtection="1">
      <alignment horizontal="center" vertical="center"/>
      <protection/>
    </xf>
    <xf numFmtId="0" fontId="29" fillId="0" borderId="0" xfId="64" applyFont="1" applyBorder="1" applyAlignment="1" applyProtection="1">
      <alignment horizontal="center" vertical="center"/>
      <protection/>
    </xf>
    <xf numFmtId="0" fontId="29" fillId="0" borderId="13" xfId="64" applyFont="1" applyBorder="1" applyAlignment="1" applyProtection="1">
      <alignment horizontal="center" vertical="center"/>
      <protection/>
    </xf>
    <xf numFmtId="0" fontId="8" fillId="0" borderId="0" xfId="63" applyFont="1" applyFill="1" applyBorder="1" applyAlignment="1" applyProtection="1">
      <alignment horizontal="center" vertical="center" shrinkToFit="1"/>
      <protection/>
    </xf>
    <xf numFmtId="0" fontId="8" fillId="0" borderId="91" xfId="65" applyFont="1" applyFill="1" applyBorder="1" applyAlignment="1" applyProtection="1">
      <alignment horizontal="center" vertical="center" shrinkToFit="1"/>
      <protection/>
    </xf>
    <xf numFmtId="0" fontId="29" fillId="0" borderId="24" xfId="63" applyFont="1" applyBorder="1" applyAlignment="1" applyProtection="1">
      <alignment horizontal="center" vertical="center" shrinkToFit="1"/>
      <protection/>
    </xf>
    <xf numFmtId="0" fontId="0" fillId="0" borderId="24" xfId="0" applyFont="1" applyBorder="1" applyAlignment="1" applyProtection="1">
      <alignment vertical="center"/>
      <protection/>
    </xf>
    <xf numFmtId="0" fontId="29" fillId="0" borderId="98" xfId="63" applyFont="1" applyBorder="1" applyAlignment="1" applyProtection="1">
      <alignment horizontal="center" vertical="center" shrinkToFit="1"/>
      <protection/>
    </xf>
    <xf numFmtId="0" fontId="3" fillId="0" borderId="97" xfId="63" applyFont="1" applyBorder="1" applyAlignment="1" applyProtection="1">
      <alignment horizontal="center" vertical="center" shrinkToFit="1"/>
      <protection/>
    </xf>
    <xf numFmtId="0" fontId="3" fillId="0" borderId="98" xfId="63" applyFont="1" applyBorder="1" applyAlignment="1" applyProtection="1">
      <alignment horizontal="center" vertical="center" shrinkToFit="1"/>
      <protection/>
    </xf>
    <xf numFmtId="0" fontId="8" fillId="0" borderId="91" xfId="63" applyFont="1" applyFill="1" applyBorder="1" applyAlignment="1" applyProtection="1">
      <alignment horizontal="center" vertical="center" shrinkToFit="1"/>
      <protection/>
    </xf>
    <xf numFmtId="0" fontId="8" fillId="0" borderId="99" xfId="63" applyFont="1" applyFill="1" applyBorder="1" applyAlignment="1" applyProtection="1">
      <alignment horizontal="center" vertical="center" shrinkToFit="1"/>
      <protection/>
    </xf>
    <xf numFmtId="0" fontId="8" fillId="0" borderId="74" xfId="63" applyFont="1" applyFill="1" applyBorder="1" applyAlignment="1" applyProtection="1">
      <alignment horizontal="center" vertical="center" shrinkToFit="1"/>
      <protection/>
    </xf>
    <xf numFmtId="0" fontId="8" fillId="0" borderId="75" xfId="63" applyFont="1" applyFill="1" applyBorder="1" applyAlignment="1" applyProtection="1">
      <alignment horizontal="center" vertical="center" shrinkToFit="1"/>
      <protection/>
    </xf>
    <xf numFmtId="0" fontId="29" fillId="0" borderId="100" xfId="63" applyFont="1" applyBorder="1" applyAlignment="1" applyProtection="1">
      <alignment horizontal="center" vertical="center" shrinkToFit="1"/>
      <protection/>
    </xf>
    <xf numFmtId="0" fontId="29" fillId="0" borderId="24" xfId="63" applyFont="1" applyBorder="1" applyAlignment="1" applyProtection="1">
      <alignment horizontal="center" vertical="center" shrinkToFit="1"/>
      <protection/>
    </xf>
    <xf numFmtId="0" fontId="29" fillId="0" borderId="24" xfId="64" applyFont="1" applyBorder="1" applyAlignment="1" applyProtection="1">
      <alignment horizontal="center" vertical="center" shrinkToFit="1"/>
      <protection/>
    </xf>
    <xf numFmtId="0" fontId="39" fillId="0" borderId="101" xfId="63" applyFont="1" applyBorder="1" applyAlignment="1" applyProtection="1">
      <alignment horizontal="center" shrinkToFit="1"/>
      <protection/>
    </xf>
    <xf numFmtId="0" fontId="39" fillId="0" borderId="14" xfId="63" applyFont="1" applyBorder="1" applyAlignment="1" applyProtection="1">
      <alignment horizontal="center" shrinkToFit="1"/>
      <protection/>
    </xf>
    <xf numFmtId="0" fontId="39" fillId="0" borderId="102" xfId="63" applyFont="1" applyBorder="1" applyAlignment="1" applyProtection="1">
      <alignment horizontal="center" shrinkToFit="1"/>
      <protection/>
    </xf>
    <xf numFmtId="0" fontId="1" fillId="0" borderId="97" xfId="65" applyFont="1" applyFill="1" applyBorder="1" applyAlignment="1" applyProtection="1">
      <alignment horizontal="center" vertical="center" shrinkToFit="1"/>
      <protection/>
    </xf>
    <xf numFmtId="0" fontId="1" fillId="0" borderId="24" xfId="65" applyFont="1" applyFill="1" applyBorder="1" applyAlignment="1" applyProtection="1">
      <alignment horizontal="center" vertical="center" shrinkToFit="1"/>
      <protection/>
    </xf>
    <xf numFmtId="0" fontId="1" fillId="0" borderId="98" xfId="65" applyFont="1" applyFill="1" applyBorder="1" applyAlignment="1" applyProtection="1">
      <alignment horizontal="center" vertical="center" shrinkToFit="1"/>
      <protection/>
    </xf>
    <xf numFmtId="0" fontId="8" fillId="0" borderId="97" xfId="65" applyFont="1" applyFill="1" applyBorder="1" applyAlignment="1" applyProtection="1">
      <alignment horizontal="center" vertical="center" shrinkToFit="1"/>
      <protection/>
    </xf>
    <xf numFmtId="0" fontId="8" fillId="0" borderId="103" xfId="65" applyFont="1" applyFill="1" applyBorder="1" applyAlignment="1" applyProtection="1">
      <alignment horizontal="center" vertical="center" shrinkToFit="1"/>
      <protection/>
    </xf>
    <xf numFmtId="0" fontId="29" fillId="0" borderId="104" xfId="63" applyNumberFormat="1" applyFont="1" applyFill="1" applyBorder="1" applyAlignment="1" applyProtection="1">
      <alignment horizontal="center" vertical="center" shrinkToFit="1"/>
      <protection/>
    </xf>
    <xf numFmtId="0" fontId="29" fillId="0" borderId="98" xfId="63" applyNumberFormat="1" applyFont="1" applyFill="1" applyBorder="1" applyAlignment="1" applyProtection="1">
      <alignment horizontal="center" vertical="center" shrinkToFit="1"/>
      <protection/>
    </xf>
    <xf numFmtId="0" fontId="2" fillId="0" borderId="97" xfId="63" applyNumberFormat="1" applyFont="1" applyBorder="1" applyAlignment="1" applyProtection="1">
      <alignment horizontal="left" vertical="top" shrinkToFit="1"/>
      <protection/>
    </xf>
    <xf numFmtId="0" fontId="3" fillId="0" borderId="97" xfId="63" applyFont="1" applyFill="1" applyBorder="1" applyAlignment="1" applyProtection="1">
      <alignment horizontal="center" vertical="center" shrinkToFit="1"/>
      <protection/>
    </xf>
    <xf numFmtId="0" fontId="3" fillId="0" borderId="24" xfId="63" applyFont="1" applyFill="1" applyBorder="1" applyAlignment="1" applyProtection="1">
      <alignment horizontal="center" vertical="center" shrinkToFit="1"/>
      <protection/>
    </xf>
    <xf numFmtId="0" fontId="3" fillId="0" borderId="98" xfId="63" applyFont="1" applyFill="1" applyBorder="1" applyAlignment="1" applyProtection="1">
      <alignment horizontal="center" vertical="center" shrinkToFit="1"/>
      <protection/>
    </xf>
    <xf numFmtId="0" fontId="3" fillId="0" borderId="74" xfId="63" applyFont="1" applyFill="1" applyBorder="1" applyAlignment="1" applyProtection="1">
      <alignment horizontal="center" vertical="center" shrinkToFit="1"/>
      <protection/>
    </xf>
    <xf numFmtId="0" fontId="3" fillId="0" borderId="13" xfId="63" applyFont="1" applyFill="1" applyBorder="1" applyAlignment="1" applyProtection="1">
      <alignment horizontal="center" vertical="center" shrinkToFit="1"/>
      <protection/>
    </xf>
    <xf numFmtId="0" fontId="3" fillId="0" borderId="76" xfId="63" applyFont="1" applyFill="1" applyBorder="1" applyAlignment="1" applyProtection="1">
      <alignment horizontal="center" vertical="center" shrinkToFit="1"/>
      <protection/>
    </xf>
    <xf numFmtId="0" fontId="3" fillId="17" borderId="105" xfId="63" applyNumberFormat="1" applyFont="1" applyFill="1" applyBorder="1" applyAlignment="1" applyProtection="1">
      <alignment horizontal="center" vertical="center" shrinkToFit="1"/>
      <protection/>
    </xf>
    <xf numFmtId="0" fontId="8" fillId="0" borderId="20" xfId="64" applyFont="1" applyBorder="1" applyAlignment="1" applyProtection="1">
      <alignment horizontal="center" vertical="center" shrinkToFit="1"/>
      <protection/>
    </xf>
    <xf numFmtId="0" fontId="8" fillId="0" borderId="13" xfId="64" applyFont="1" applyBorder="1" applyAlignment="1" applyProtection="1">
      <alignment horizontal="center" vertical="center" shrinkToFit="1"/>
      <protection/>
    </xf>
    <xf numFmtId="0" fontId="29" fillId="0" borderId="20" xfId="64" applyFont="1" applyBorder="1" applyAlignment="1" applyProtection="1">
      <alignment horizontal="center" vertical="center"/>
      <protection/>
    </xf>
    <xf numFmtId="0" fontId="8" fillId="0" borderId="20" xfId="63" applyNumberFormat="1" applyFont="1" applyFill="1" applyBorder="1" applyAlignment="1" applyProtection="1">
      <alignment horizontal="center" shrinkToFit="1"/>
      <protection/>
    </xf>
    <xf numFmtId="0" fontId="8" fillId="0" borderId="20" xfId="64" applyNumberFormat="1" applyFont="1" applyBorder="1" applyAlignment="1" applyProtection="1">
      <alignment horizontal="center" shrinkToFit="1"/>
      <protection/>
    </xf>
    <xf numFmtId="0" fontId="29" fillId="0" borderId="0" xfId="63" applyFont="1" applyBorder="1" applyAlignment="1" applyProtection="1">
      <alignment horizontal="center" vertical="center" shrinkToFit="1"/>
      <protection/>
    </xf>
    <xf numFmtId="0" fontId="0" fillId="0" borderId="0" xfId="0" applyFont="1" applyBorder="1" applyAlignment="1" applyProtection="1">
      <alignment vertical="center"/>
      <protection/>
    </xf>
    <xf numFmtId="0" fontId="0" fillId="0" borderId="18" xfId="0" applyFont="1" applyBorder="1" applyAlignment="1" applyProtection="1">
      <alignment vertical="center"/>
      <protection/>
    </xf>
    <xf numFmtId="0" fontId="33" fillId="0" borderId="62" xfId="0" applyFont="1" applyBorder="1" applyAlignment="1" applyProtection="1">
      <alignment vertical="center" shrinkToFit="1"/>
      <protection/>
    </xf>
    <xf numFmtId="0" fontId="3" fillId="0" borderId="63" xfId="63" applyFont="1" applyBorder="1" applyAlignment="1" applyProtection="1">
      <alignment horizontal="center" vertical="center" shrinkToFit="1"/>
      <protection/>
    </xf>
    <xf numFmtId="0" fontId="3" fillId="0" borderId="62" xfId="63" applyFont="1" applyBorder="1" applyAlignment="1" applyProtection="1">
      <alignment horizontal="center" vertical="center" shrinkToFit="1"/>
      <protection/>
    </xf>
    <xf numFmtId="0" fontId="29" fillId="0" borderId="0" xfId="63" applyFont="1" applyBorder="1" applyAlignment="1" applyProtection="1">
      <alignment horizontal="center" vertical="center" shrinkToFit="1"/>
      <protection/>
    </xf>
    <xf numFmtId="0" fontId="0" fillId="0" borderId="18" xfId="0" applyFont="1" applyBorder="1" applyAlignment="1" applyProtection="1">
      <alignment vertical="center" shrinkToFit="1"/>
      <protection/>
    </xf>
    <xf numFmtId="0" fontId="29" fillId="0" borderId="0" xfId="64" applyFont="1" applyBorder="1" applyAlignment="1" applyProtection="1">
      <alignment horizontal="center" vertical="center" shrinkToFit="1"/>
      <protection/>
    </xf>
    <xf numFmtId="0" fontId="3" fillId="0" borderId="61" xfId="63" applyFont="1" applyFill="1" applyBorder="1" applyAlignment="1" applyProtection="1">
      <alignment horizontal="center" vertical="center" shrinkToFit="1"/>
      <protection/>
    </xf>
    <xf numFmtId="0" fontId="3" fillId="0" borderId="20" xfId="63" applyFont="1" applyFill="1" applyBorder="1" applyAlignment="1" applyProtection="1">
      <alignment horizontal="center" vertical="center" shrinkToFit="1"/>
      <protection/>
    </xf>
    <xf numFmtId="0" fontId="3" fillId="0" borderId="23" xfId="63" applyFont="1" applyFill="1" applyBorder="1" applyAlignment="1" applyProtection="1">
      <alignment horizontal="center" vertical="center" shrinkToFit="1"/>
      <protection/>
    </xf>
    <xf numFmtId="0" fontId="3" fillId="0" borderId="63" xfId="63" applyFont="1" applyFill="1" applyBorder="1" applyAlignment="1" applyProtection="1">
      <alignment horizontal="center" vertical="center" shrinkToFit="1"/>
      <protection/>
    </xf>
    <xf numFmtId="0" fontId="3" fillId="0" borderId="18" xfId="63" applyFont="1" applyFill="1" applyBorder="1" applyAlignment="1" applyProtection="1">
      <alignment horizontal="center" vertical="center" shrinkToFit="1"/>
      <protection/>
    </xf>
    <xf numFmtId="0" fontId="3" fillId="0" borderId="62" xfId="63" applyFont="1" applyFill="1" applyBorder="1" applyAlignment="1" applyProtection="1">
      <alignment horizontal="center" vertical="center" shrinkToFit="1"/>
      <protection/>
    </xf>
    <xf numFmtId="0" fontId="29" fillId="0" borderId="92" xfId="63" applyFont="1" applyBorder="1" applyAlignment="1" applyProtection="1">
      <alignment horizontal="center" vertical="center" shrinkToFit="1"/>
      <protection/>
    </xf>
    <xf numFmtId="0" fontId="8" fillId="0" borderId="61" xfId="63" applyFont="1" applyFill="1" applyBorder="1" applyAlignment="1" applyProtection="1">
      <alignment horizontal="center" vertical="center" shrinkToFit="1"/>
      <protection/>
    </xf>
    <xf numFmtId="0" fontId="8" fillId="0" borderId="77" xfId="63" applyFont="1" applyFill="1" applyBorder="1" applyAlignment="1" applyProtection="1">
      <alignment horizontal="center" vertical="center" shrinkToFit="1"/>
      <protection/>
    </xf>
    <xf numFmtId="0" fontId="39" fillId="0" borderId="93" xfId="63" applyFont="1" applyBorder="1" applyAlignment="1" applyProtection="1">
      <alignment horizontal="center" shrinkToFit="1"/>
      <protection/>
    </xf>
    <xf numFmtId="0" fontId="39" fillId="0" borderId="94" xfId="63" applyFont="1" applyBorder="1" applyAlignment="1" applyProtection="1">
      <alignment horizontal="center" shrinkToFit="1"/>
      <protection/>
    </xf>
    <xf numFmtId="0" fontId="39" fillId="0" borderId="95" xfId="63" applyFont="1" applyBorder="1" applyAlignment="1" applyProtection="1">
      <alignment horizontal="center" shrinkToFit="1"/>
      <protection/>
    </xf>
    <xf numFmtId="0" fontId="3" fillId="0" borderId="91" xfId="63" applyNumberFormat="1" applyFont="1" applyBorder="1" applyAlignment="1" applyProtection="1">
      <alignment horizontal="center" vertical="center" shrinkToFit="1"/>
      <protection/>
    </xf>
    <xf numFmtId="0" fontId="3" fillId="0" borderId="92" xfId="63" applyNumberFormat="1" applyFont="1" applyBorder="1" applyAlignment="1" applyProtection="1">
      <alignment horizontal="center" vertical="center" shrinkToFit="1"/>
      <protection/>
    </xf>
    <xf numFmtId="0" fontId="8" fillId="0" borderId="106" xfId="63" applyNumberFormat="1" applyFont="1" applyFill="1" applyBorder="1" applyAlignment="1" applyProtection="1">
      <alignment horizontal="center" shrinkToFit="1"/>
      <protection/>
    </xf>
    <xf numFmtId="0" fontId="8" fillId="0" borderId="107" xfId="63" applyNumberFormat="1" applyFont="1" applyFill="1" applyBorder="1" applyAlignment="1" applyProtection="1">
      <alignment horizontal="center" shrinkToFit="1"/>
      <protection/>
    </xf>
    <xf numFmtId="0" fontId="8" fillId="0" borderId="107" xfId="64" applyNumberFormat="1" applyFont="1" applyBorder="1" applyAlignment="1" applyProtection="1">
      <alignment horizontal="center" shrinkToFit="1"/>
      <protection/>
    </xf>
    <xf numFmtId="0" fontId="29" fillId="0" borderId="24" xfId="63" applyNumberFormat="1" applyFont="1" applyBorder="1" applyAlignment="1" applyProtection="1">
      <alignment horizontal="center" vertical="center" shrinkToFit="1"/>
      <protection/>
    </xf>
    <xf numFmtId="0" fontId="0" fillId="0" borderId="24" xfId="0" applyNumberFormat="1" applyFont="1" applyBorder="1" applyAlignment="1" applyProtection="1">
      <alignment vertical="center"/>
      <protection/>
    </xf>
    <xf numFmtId="0" fontId="29" fillId="0" borderId="98" xfId="63" applyNumberFormat="1" applyFont="1" applyBorder="1" applyAlignment="1" applyProtection="1">
      <alignment horizontal="center" vertical="center" shrinkToFit="1"/>
      <protection/>
    </xf>
    <xf numFmtId="0" fontId="3" fillId="0" borderId="97" xfId="63" applyNumberFormat="1" applyFont="1" applyBorder="1" applyAlignment="1" applyProtection="1">
      <alignment horizontal="center" vertical="center" shrinkToFit="1"/>
      <protection/>
    </xf>
    <xf numFmtId="0" fontId="3" fillId="0" borderId="98" xfId="63" applyNumberFormat="1" applyFont="1" applyBorder="1" applyAlignment="1" applyProtection="1">
      <alignment horizontal="center" vertical="center" shrinkToFit="1"/>
      <protection/>
    </xf>
    <xf numFmtId="0" fontId="8" fillId="0" borderId="91" xfId="63" applyNumberFormat="1" applyFont="1" applyFill="1" applyBorder="1" applyAlignment="1" applyProtection="1">
      <alignment horizontal="center" vertical="center" shrinkToFit="1"/>
      <protection/>
    </xf>
    <xf numFmtId="0" fontId="8" fillId="0" borderId="99" xfId="63" applyNumberFormat="1" applyFont="1" applyFill="1" applyBorder="1" applyAlignment="1" applyProtection="1">
      <alignment horizontal="center" vertical="center" shrinkToFit="1"/>
      <protection/>
    </xf>
    <xf numFmtId="0" fontId="29" fillId="0" borderId="100" xfId="63" applyNumberFormat="1" applyFont="1" applyBorder="1" applyAlignment="1" applyProtection="1">
      <alignment horizontal="center" vertical="center" shrinkToFit="1"/>
      <protection/>
    </xf>
    <xf numFmtId="0" fontId="29" fillId="0" borderId="24" xfId="63" applyNumberFormat="1" applyFont="1" applyBorder="1" applyAlignment="1" applyProtection="1">
      <alignment horizontal="center" vertical="center" shrinkToFit="1"/>
      <protection/>
    </xf>
    <xf numFmtId="0" fontId="29" fillId="0" borderId="24" xfId="64" applyNumberFormat="1" applyFont="1" applyBorder="1" applyAlignment="1" applyProtection="1">
      <alignment horizontal="center" vertical="center" shrinkToFit="1"/>
      <protection/>
    </xf>
    <xf numFmtId="0" fontId="39" fillId="0" borderId="101" xfId="63" applyNumberFormat="1" applyFont="1" applyBorder="1" applyAlignment="1" applyProtection="1">
      <alignment horizontal="center" shrinkToFit="1"/>
      <protection/>
    </xf>
    <xf numFmtId="0" fontId="39" fillId="0" borderId="14" xfId="63" applyNumberFormat="1" applyFont="1" applyBorder="1" applyAlignment="1" applyProtection="1">
      <alignment horizontal="center" shrinkToFit="1"/>
      <protection/>
    </xf>
    <xf numFmtId="0" fontId="39" fillId="0" borderId="102" xfId="63" applyNumberFormat="1" applyFont="1" applyBorder="1" applyAlignment="1" applyProtection="1">
      <alignment horizontal="center" shrinkToFit="1"/>
      <protection/>
    </xf>
    <xf numFmtId="0" fontId="1" fillId="0" borderId="97" xfId="65" applyNumberFormat="1" applyFont="1" applyFill="1" applyBorder="1" applyAlignment="1" applyProtection="1">
      <alignment horizontal="center" vertical="center" shrinkToFit="1"/>
      <protection/>
    </xf>
    <xf numFmtId="0" fontId="1" fillId="0" borderId="24" xfId="65" applyNumberFormat="1" applyFont="1" applyFill="1" applyBorder="1" applyAlignment="1" applyProtection="1">
      <alignment horizontal="center" vertical="center" shrinkToFit="1"/>
      <protection/>
    </xf>
    <xf numFmtId="0" fontId="1" fillId="0" borderId="98" xfId="65" applyNumberFormat="1" applyFont="1" applyFill="1" applyBorder="1" applyAlignment="1" applyProtection="1">
      <alignment horizontal="center" vertical="center" shrinkToFit="1"/>
      <protection/>
    </xf>
    <xf numFmtId="0" fontId="8" fillId="0" borderId="97" xfId="65" applyNumberFormat="1" applyFont="1" applyFill="1" applyBorder="1" applyAlignment="1" applyProtection="1">
      <alignment horizontal="center" vertical="center" shrinkToFit="1"/>
      <protection/>
    </xf>
    <xf numFmtId="0" fontId="8" fillId="0" borderId="103" xfId="65" applyNumberFormat="1" applyFont="1" applyFill="1" applyBorder="1" applyAlignment="1" applyProtection="1">
      <alignment horizontal="center" vertical="center" shrinkToFit="1"/>
      <protection/>
    </xf>
    <xf numFmtId="0" fontId="3" fillId="17" borderId="0" xfId="63" applyNumberFormat="1" applyFont="1" applyFill="1" applyBorder="1" applyAlignment="1" applyProtection="1">
      <alignment horizontal="center" vertical="center" shrinkToFit="1"/>
      <protection/>
    </xf>
    <xf numFmtId="0" fontId="40" fillId="0" borderId="74" xfId="63" applyFont="1" applyBorder="1" applyAlignment="1" applyProtection="1">
      <alignment horizontal="center" vertical="center" shrinkToFit="1"/>
      <protection/>
    </xf>
    <xf numFmtId="0" fontId="40" fillId="0" borderId="13" xfId="63" applyFont="1" applyBorder="1" applyAlignment="1" applyProtection="1">
      <alignment horizontal="center" vertical="center" shrinkToFit="1"/>
      <protection/>
    </xf>
    <xf numFmtId="0" fontId="40" fillId="0" borderId="75" xfId="63" applyFont="1" applyBorder="1" applyAlignment="1" applyProtection="1">
      <alignment horizontal="center" vertical="center" shrinkToFit="1"/>
      <protection/>
    </xf>
    <xf numFmtId="0" fontId="40" fillId="0" borderId="76" xfId="63" applyFont="1" applyBorder="1" applyAlignment="1" applyProtection="1">
      <alignment horizontal="center" vertical="center" shrinkToFit="1"/>
      <protection/>
    </xf>
    <xf numFmtId="0" fontId="8" fillId="0" borderId="18" xfId="64" applyFont="1" applyBorder="1" applyAlignment="1" applyProtection="1">
      <alignment horizontal="center" vertical="center" shrinkToFit="1"/>
      <protection/>
    </xf>
    <xf numFmtId="0" fontId="29" fillId="0" borderId="18" xfId="64" applyFont="1" applyBorder="1" applyAlignment="1" applyProtection="1">
      <alignment horizontal="center" vertical="center"/>
      <protection/>
    </xf>
    <xf numFmtId="0" fontId="8" fillId="0" borderId="63" xfId="65" applyFont="1" applyFill="1" applyBorder="1" applyAlignment="1" applyProtection="1">
      <alignment horizontal="center" vertical="center" shrinkToFit="1"/>
      <protection/>
    </xf>
    <xf numFmtId="0" fontId="29" fillId="0" borderId="19" xfId="63" applyFont="1" applyBorder="1" applyAlignment="1" applyProtection="1">
      <alignment horizontal="center" vertical="center" shrinkToFit="1"/>
      <protection/>
    </xf>
    <xf numFmtId="0" fontId="0" fillId="0" borderId="64" xfId="0" applyFont="1" applyBorder="1" applyAlignment="1" applyProtection="1">
      <alignment vertical="center"/>
      <protection/>
    </xf>
    <xf numFmtId="0" fontId="1" fillId="0" borderId="63" xfId="65" applyFont="1" applyFill="1" applyBorder="1" applyAlignment="1" applyProtection="1">
      <alignment horizontal="center" vertical="center" shrinkToFit="1"/>
      <protection/>
    </xf>
    <xf numFmtId="0" fontId="1" fillId="0" borderId="18" xfId="65" applyFont="1" applyFill="1" applyBorder="1" applyAlignment="1" applyProtection="1">
      <alignment horizontal="center" vertical="center" shrinkToFit="1"/>
      <protection/>
    </xf>
    <xf numFmtId="0" fontId="1" fillId="0" borderId="62" xfId="65" applyFont="1" applyFill="1" applyBorder="1" applyAlignment="1" applyProtection="1">
      <alignment horizontal="center" vertical="center" shrinkToFit="1"/>
      <protection/>
    </xf>
    <xf numFmtId="0" fontId="8" fillId="0" borderId="78" xfId="65" applyFont="1" applyFill="1" applyBorder="1" applyAlignment="1" applyProtection="1">
      <alignment horizontal="center" vertical="center" shrinkToFit="1"/>
      <protection/>
    </xf>
    <xf numFmtId="0" fontId="29" fillId="0" borderId="22" xfId="64" applyFont="1" applyBorder="1" applyAlignment="1" applyProtection="1">
      <alignment horizontal="center" vertical="center"/>
      <protection/>
    </xf>
    <xf numFmtId="0" fontId="8" fillId="0" borderId="22" xfId="63" applyNumberFormat="1" applyFont="1" applyFill="1" applyBorder="1" applyAlignment="1" applyProtection="1">
      <alignment horizontal="center" shrinkToFit="1"/>
      <protection/>
    </xf>
    <xf numFmtId="0" fontId="8" fillId="0" borderId="22" xfId="64" applyNumberFormat="1" applyFont="1" applyBorder="1" applyAlignment="1" applyProtection="1">
      <alignment horizontal="center" shrinkToFit="1"/>
      <protection/>
    </xf>
    <xf numFmtId="0" fontId="8" fillId="0" borderId="0" xfId="63" applyNumberFormat="1" applyFont="1" applyFill="1" applyBorder="1" applyAlignment="1" applyProtection="1">
      <alignment horizontal="center" shrinkToFit="1"/>
      <protection/>
    </xf>
    <xf numFmtId="0" fontId="8" fillId="0" borderId="0" xfId="64" applyNumberFormat="1" applyFont="1" applyBorder="1" applyAlignment="1" applyProtection="1">
      <alignment horizontal="center" shrinkToFit="1"/>
      <protection/>
    </xf>
    <xf numFmtId="0" fontId="29" fillId="0" borderId="24" xfId="64" applyNumberFormat="1" applyFont="1" applyBorder="1" applyAlignment="1" applyProtection="1">
      <alignment horizontal="center" vertical="center"/>
      <protection/>
    </xf>
    <xf numFmtId="0" fontId="8" fillId="0" borderId="97" xfId="63" applyNumberFormat="1" applyFont="1" applyFill="1" applyBorder="1" applyAlignment="1" applyProtection="1">
      <alignment horizontal="center" vertical="center" shrinkToFit="1"/>
      <protection/>
    </xf>
    <xf numFmtId="0" fontId="8" fillId="0" borderId="103" xfId="63" applyNumberFormat="1" applyFont="1" applyFill="1" applyBorder="1" applyAlignment="1" applyProtection="1">
      <alignment horizontal="center" vertical="center" shrinkToFit="1"/>
      <protection/>
    </xf>
    <xf numFmtId="49" fontId="29" fillId="0" borderId="108" xfId="63" applyNumberFormat="1" applyFont="1" applyBorder="1" applyAlignment="1" applyProtection="1">
      <alignment horizontal="center" vertical="center" shrinkToFit="1"/>
      <protection/>
    </xf>
    <xf numFmtId="49" fontId="29" fillId="0" borderId="10" xfId="63" applyNumberFormat="1" applyFont="1" applyBorder="1" applyAlignment="1" applyProtection="1">
      <alignment horizontal="center" vertical="center" shrinkToFit="1"/>
      <protection/>
    </xf>
    <xf numFmtId="49" fontId="29" fillId="0" borderId="63" xfId="63" applyNumberFormat="1" applyFont="1" applyBorder="1" applyAlignment="1" applyProtection="1">
      <alignment horizontal="center" vertical="center" shrinkToFit="1"/>
      <protection/>
    </xf>
    <xf numFmtId="49" fontId="29" fillId="0" borderId="18" xfId="63" applyNumberFormat="1" applyFont="1" applyBorder="1" applyAlignment="1" applyProtection="1">
      <alignment horizontal="center" vertical="center" shrinkToFit="1"/>
      <protection/>
    </xf>
    <xf numFmtId="49" fontId="29" fillId="0" borderId="109" xfId="63" applyNumberFormat="1" applyFont="1" applyBorder="1" applyAlignment="1" applyProtection="1">
      <alignment horizontal="center" vertical="center" shrinkToFit="1"/>
      <protection/>
    </xf>
    <xf numFmtId="49" fontId="29" fillId="0" borderId="62" xfId="63" applyNumberFormat="1" applyFont="1" applyBorder="1" applyAlignment="1" applyProtection="1">
      <alignment horizontal="center" vertical="center" shrinkToFit="1"/>
      <protection/>
    </xf>
    <xf numFmtId="49" fontId="29" fillId="0" borderId="108" xfId="64" applyNumberFormat="1" applyFont="1" applyFill="1" applyBorder="1" applyAlignment="1" applyProtection="1">
      <alignment horizontal="center" vertical="center" shrinkToFit="1"/>
      <protection/>
    </xf>
    <xf numFmtId="49" fontId="29" fillId="0" borderId="10" xfId="64" applyNumberFormat="1" applyFont="1" applyFill="1" applyBorder="1" applyAlignment="1" applyProtection="1">
      <alignment horizontal="center" vertical="center" shrinkToFit="1"/>
      <protection/>
    </xf>
    <xf numFmtId="49" fontId="29" fillId="0" borderId="63" xfId="64" applyNumberFormat="1" applyFont="1" applyFill="1" applyBorder="1" applyAlignment="1" applyProtection="1">
      <alignment horizontal="center" vertical="center" shrinkToFit="1"/>
      <protection/>
    </xf>
    <xf numFmtId="49" fontId="29" fillId="0" borderId="18" xfId="64" applyNumberFormat="1" applyFont="1" applyFill="1" applyBorder="1" applyAlignment="1" applyProtection="1">
      <alignment horizontal="center" vertical="center" shrinkToFit="1"/>
      <protection/>
    </xf>
    <xf numFmtId="49" fontId="29" fillId="0" borderId="110" xfId="64" applyNumberFormat="1" applyFont="1" applyFill="1" applyBorder="1" applyAlignment="1" applyProtection="1">
      <alignment horizontal="center" vertical="center" shrinkToFit="1"/>
      <protection/>
    </xf>
    <xf numFmtId="49" fontId="29" fillId="0" borderId="73" xfId="64" applyNumberFormat="1" applyFont="1" applyFill="1" applyBorder="1" applyAlignment="1" applyProtection="1">
      <alignment horizontal="center" vertical="center" shrinkToFit="1"/>
      <protection/>
    </xf>
    <xf numFmtId="49" fontId="31" fillId="0" borderId="111" xfId="63" applyNumberFormat="1" applyFont="1" applyBorder="1" applyAlignment="1" applyProtection="1">
      <alignment horizontal="center" vertical="center" shrinkToFit="1"/>
      <protection/>
    </xf>
    <xf numFmtId="49" fontId="31" fillId="0" borderId="112" xfId="63" applyNumberFormat="1" applyFont="1" applyBorder="1" applyAlignment="1" applyProtection="1">
      <alignment horizontal="center" vertical="center" shrinkToFit="1"/>
      <protection/>
    </xf>
    <xf numFmtId="49" fontId="31" fillId="0" borderId="113" xfId="63" applyNumberFormat="1" applyFont="1" applyBorder="1" applyAlignment="1" applyProtection="1">
      <alignment horizontal="center" vertical="center" shrinkToFit="1"/>
      <protection/>
    </xf>
    <xf numFmtId="49" fontId="29" fillId="0" borderId="108" xfId="65" applyNumberFormat="1" applyFont="1" applyBorder="1" applyAlignment="1" applyProtection="1">
      <alignment horizontal="center" vertical="center" shrinkToFit="1"/>
      <protection/>
    </xf>
    <xf numFmtId="49" fontId="29" fillId="0" borderId="10" xfId="65" applyNumberFormat="1" applyFont="1" applyBorder="1" applyAlignment="1" applyProtection="1">
      <alignment horizontal="center" vertical="center" shrinkToFit="1"/>
      <protection/>
    </xf>
    <xf numFmtId="49" fontId="29" fillId="0" borderId="109" xfId="65" applyNumberFormat="1" applyFont="1" applyBorder="1" applyAlignment="1" applyProtection="1">
      <alignment horizontal="center" vertical="center" shrinkToFit="1"/>
      <protection/>
    </xf>
    <xf numFmtId="49" fontId="29" fillId="0" borderId="63" xfId="65" applyNumberFormat="1" applyFont="1" applyBorder="1" applyAlignment="1" applyProtection="1">
      <alignment horizontal="center" vertical="center" shrinkToFit="1"/>
      <protection/>
    </xf>
    <xf numFmtId="49" fontId="29" fillId="0" borderId="18" xfId="65" applyNumberFormat="1" applyFont="1" applyBorder="1" applyAlignment="1" applyProtection="1">
      <alignment horizontal="center" vertical="center" shrinkToFit="1"/>
      <protection/>
    </xf>
    <xf numFmtId="49" fontId="29" fillId="0" borderId="62" xfId="65" applyNumberFormat="1" applyFont="1" applyBorder="1" applyAlignment="1" applyProtection="1">
      <alignment horizontal="center" vertical="center" shrinkToFit="1"/>
      <protection/>
    </xf>
    <xf numFmtId="49" fontId="8" fillId="0" borderId="114" xfId="63" applyNumberFormat="1" applyFont="1" applyBorder="1" applyAlignment="1" applyProtection="1">
      <alignment horizontal="center" vertical="center" wrapText="1" shrinkToFit="1"/>
      <protection/>
    </xf>
    <xf numFmtId="49" fontId="8" fillId="0" borderId="109" xfId="63" applyNumberFormat="1" applyFont="1" applyBorder="1" applyAlignment="1" applyProtection="1">
      <alignment horizontal="center" vertical="center" wrapText="1" shrinkToFit="1"/>
      <protection/>
    </xf>
    <xf numFmtId="49" fontId="8" fillId="0" borderId="83" xfId="63" applyNumberFormat="1" applyFont="1" applyBorder="1" applyAlignment="1" applyProtection="1">
      <alignment horizontal="center" vertical="center" wrapText="1" shrinkToFit="1"/>
      <protection/>
    </xf>
    <xf numFmtId="49" fontId="8" fillId="0" borderId="62" xfId="63" applyNumberFormat="1" applyFont="1" applyBorder="1" applyAlignment="1" applyProtection="1">
      <alignment horizontal="center" vertical="center" wrapText="1" shrinkToFit="1"/>
      <protection/>
    </xf>
    <xf numFmtId="49" fontId="31" fillId="0" borderId="115" xfId="63" applyNumberFormat="1" applyFont="1" applyBorder="1" applyAlignment="1" applyProtection="1">
      <alignment horizontal="center" vertical="center" shrinkToFit="1"/>
      <protection/>
    </xf>
    <xf numFmtId="49" fontId="29" fillId="0" borderId="116" xfId="63" applyNumberFormat="1" applyFont="1" applyBorder="1" applyAlignment="1" applyProtection="1">
      <alignment horizontal="center" vertical="center" shrinkToFit="1"/>
      <protection/>
    </xf>
    <xf numFmtId="49" fontId="29" fillId="0" borderId="117" xfId="63" applyNumberFormat="1" applyFont="1" applyBorder="1" applyAlignment="1" applyProtection="1">
      <alignment horizontal="center" vertical="center" shrinkToFit="1"/>
      <protection/>
    </xf>
    <xf numFmtId="49" fontId="29" fillId="0" borderId="118" xfId="63" applyNumberFormat="1" applyFont="1" applyBorder="1" applyAlignment="1" applyProtection="1">
      <alignment horizontal="center" vertical="center" shrinkToFit="1"/>
      <protection/>
    </xf>
    <xf numFmtId="49" fontId="4" fillId="0" borderId="0" xfId="61" applyNumberFormat="1" applyFont="1" applyFill="1" applyBorder="1" applyAlignment="1" applyProtection="1">
      <alignment horizontal="center" shrinkToFit="1"/>
      <protection/>
    </xf>
    <xf numFmtId="0" fontId="4" fillId="0" borderId="0" xfId="61" applyNumberFormat="1" applyFont="1" applyFill="1" applyBorder="1" applyAlignment="1" applyProtection="1">
      <alignment horizontal="center" shrinkToFit="1"/>
      <protection/>
    </xf>
    <xf numFmtId="0" fontId="29" fillId="0" borderId="0" xfId="64" applyNumberFormat="1" applyFont="1" applyBorder="1" applyAlignment="1" applyProtection="1">
      <alignment horizontal="center" shrinkToFit="1"/>
      <protection/>
    </xf>
    <xf numFmtId="49" fontId="4" fillId="0" borderId="0" xfId="62" applyNumberFormat="1" applyFont="1" applyFill="1" applyBorder="1" applyAlignment="1" applyProtection="1">
      <alignment horizontal="center" shrinkToFit="1"/>
      <protection/>
    </xf>
    <xf numFmtId="0" fontId="4" fillId="0" borderId="0" xfId="62" applyNumberFormat="1" applyFont="1" applyFill="1" applyBorder="1" applyAlignment="1" applyProtection="1">
      <alignment horizontal="center" shrinkToFit="1"/>
      <protection/>
    </xf>
    <xf numFmtId="0" fontId="4" fillId="0" borderId="11" xfId="62" applyNumberFormat="1" applyFont="1" applyFill="1" applyBorder="1" applyAlignment="1" applyProtection="1">
      <alignment horizontal="center" shrinkToFit="1"/>
      <protection/>
    </xf>
    <xf numFmtId="49" fontId="8" fillId="0" borderId="119" xfId="62" applyNumberFormat="1" applyFont="1" applyFill="1" applyBorder="1" applyAlignment="1" applyProtection="1">
      <alignment horizontal="left" vertical="center" shrinkToFit="1"/>
      <protection/>
    </xf>
    <xf numFmtId="49" fontId="8" fillId="0" borderId="16" xfId="62" applyNumberFormat="1" applyFont="1" applyFill="1" applyBorder="1" applyAlignment="1" applyProtection="1">
      <alignment horizontal="left" vertical="center" shrinkToFit="1"/>
      <protection/>
    </xf>
    <xf numFmtId="49" fontId="11" fillId="0" borderId="16" xfId="61" applyNumberFormat="1" applyFont="1" applyBorder="1" applyAlignment="1" applyProtection="1">
      <alignment horizontal="left" vertical="center"/>
      <protection/>
    </xf>
    <xf numFmtId="49" fontId="7" fillId="0" borderId="16" xfId="64" applyNumberFormat="1" applyFont="1" applyBorder="1" applyAlignment="1" applyProtection="1">
      <alignment horizontal="center" vertical="center" shrinkToFit="1"/>
      <protection/>
    </xf>
    <xf numFmtId="0" fontId="4" fillId="0" borderId="16" xfId="62" applyNumberFormat="1" applyFont="1" applyFill="1" applyBorder="1" applyAlignment="1" applyProtection="1">
      <alignment horizontal="center" shrinkToFit="1"/>
      <protection/>
    </xf>
    <xf numFmtId="0" fontId="4" fillId="0" borderId="12" xfId="62" applyNumberFormat="1" applyFont="1" applyFill="1" applyBorder="1" applyAlignment="1" applyProtection="1">
      <alignment horizontal="center" shrinkToFit="1"/>
      <protection/>
    </xf>
    <xf numFmtId="49" fontId="4" fillId="0" borderId="0" xfId="62" applyNumberFormat="1" applyFont="1" applyFill="1" applyBorder="1" applyAlignment="1" applyProtection="1">
      <alignment horizontal="center" vertical="center" shrinkToFit="1"/>
      <protection/>
    </xf>
    <xf numFmtId="0" fontId="4" fillId="0" borderId="0" xfId="62" applyNumberFormat="1" applyFont="1" applyFill="1" applyBorder="1" applyAlignment="1" applyProtection="1">
      <alignment horizontal="center" vertical="center" shrinkToFit="1"/>
      <protection/>
    </xf>
    <xf numFmtId="0" fontId="4" fillId="0" borderId="16" xfId="62" applyNumberFormat="1" applyFont="1" applyFill="1" applyBorder="1" applyAlignment="1" applyProtection="1">
      <alignment horizontal="center" vertical="center" shrinkToFit="1"/>
      <protection/>
    </xf>
    <xf numFmtId="49" fontId="7" fillId="0" borderId="0" xfId="62" applyNumberFormat="1" applyFont="1" applyBorder="1" applyAlignment="1" applyProtection="1">
      <alignment horizontal="center" vertical="center" shrinkToFit="1"/>
      <protection/>
    </xf>
    <xf numFmtId="49" fontId="4" fillId="0" borderId="10" xfId="62" applyNumberFormat="1" applyFont="1" applyFill="1" applyBorder="1" applyAlignment="1" applyProtection="1">
      <alignment horizontal="center" vertical="center" shrinkToFit="1"/>
      <protection/>
    </xf>
    <xf numFmtId="0" fontId="4" fillId="0" borderId="10" xfId="62" applyNumberFormat="1" applyFont="1" applyFill="1" applyBorder="1" applyAlignment="1" applyProtection="1">
      <alignment horizontal="center" vertical="center" shrinkToFit="1"/>
      <protection/>
    </xf>
    <xf numFmtId="180" fontId="8" fillId="0" borderId="120" xfId="61" applyNumberFormat="1" applyFont="1" applyFill="1" applyBorder="1" applyAlignment="1" applyProtection="1">
      <alignment horizontal="center" vertical="center" textRotation="255" shrinkToFit="1"/>
      <protection/>
    </xf>
    <xf numFmtId="180" fontId="8" fillId="0" borderId="121" xfId="61" applyNumberFormat="1" applyFont="1" applyFill="1" applyBorder="1" applyAlignment="1" applyProtection="1">
      <alignment horizontal="center" vertical="center" textRotation="255" shrinkToFit="1"/>
      <protection/>
    </xf>
    <xf numFmtId="180" fontId="2" fillId="0" borderId="108" xfId="61" applyNumberFormat="1" applyFont="1" applyFill="1" applyBorder="1" applyAlignment="1" applyProtection="1">
      <alignment horizontal="left" vertical="center" shrinkToFit="1"/>
      <protection/>
    </xf>
    <xf numFmtId="180" fontId="2" fillId="0" borderId="10" xfId="61" applyNumberFormat="1" applyFont="1" applyFill="1" applyBorder="1" applyAlignment="1" applyProtection="1">
      <alignment horizontal="left" vertical="center" shrinkToFit="1"/>
      <protection/>
    </xf>
    <xf numFmtId="49" fontId="35" fillId="0" borderId="91" xfId="62" applyNumberFormat="1" applyFont="1" applyFill="1" applyBorder="1" applyAlignment="1" applyProtection="1">
      <alignment horizontal="left" vertical="center" wrapText="1" shrinkToFit="1"/>
      <protection/>
    </xf>
    <xf numFmtId="0" fontId="35" fillId="0" borderId="0" xfId="62" applyNumberFormat="1" applyFont="1" applyFill="1" applyBorder="1" applyAlignment="1" applyProtection="1">
      <alignment horizontal="left" vertical="center" wrapText="1" shrinkToFit="1"/>
      <protection/>
    </xf>
    <xf numFmtId="0" fontId="35" fillId="0" borderId="91" xfId="62" applyNumberFormat="1" applyFont="1" applyFill="1" applyBorder="1" applyAlignment="1" applyProtection="1">
      <alignment horizontal="left" vertical="center" wrapText="1" shrinkToFit="1"/>
      <protection/>
    </xf>
    <xf numFmtId="0" fontId="4" fillId="0" borderId="91" xfId="61" applyNumberFormat="1" applyFont="1" applyFill="1" applyBorder="1" applyAlignment="1" applyProtection="1">
      <alignment horizontal="center" vertical="center" wrapText="1" shrinkToFit="1"/>
      <protection/>
    </xf>
    <xf numFmtId="0" fontId="4" fillId="0" borderId="0" xfId="61" applyNumberFormat="1" applyFont="1" applyFill="1" applyBorder="1" applyAlignment="1" applyProtection="1">
      <alignment horizontal="center" vertical="center" wrapText="1" shrinkToFit="1"/>
      <protection/>
    </xf>
    <xf numFmtId="0" fontId="4" fillId="0" borderId="119" xfId="61" applyNumberFormat="1" applyFont="1" applyFill="1" applyBorder="1" applyAlignment="1" applyProtection="1">
      <alignment horizontal="center" vertical="center" wrapText="1" shrinkToFit="1"/>
      <protection/>
    </xf>
    <xf numFmtId="0" fontId="4" fillId="0" borderId="16" xfId="61" applyNumberFormat="1" applyFont="1" applyFill="1" applyBorder="1" applyAlignment="1" applyProtection="1">
      <alignment horizontal="center" vertical="center" wrapText="1" shrinkToFit="1"/>
      <protection/>
    </xf>
    <xf numFmtId="49" fontId="7" fillId="0" borderId="91" xfId="62" applyNumberFormat="1" applyFont="1" applyFill="1" applyBorder="1" applyAlignment="1" applyProtection="1">
      <alignment horizontal="center" vertical="center" shrinkToFit="1"/>
      <protection/>
    </xf>
    <xf numFmtId="49" fontId="7" fillId="0" borderId="0" xfId="62" applyNumberFormat="1" applyFont="1" applyFill="1" applyBorder="1" applyAlignment="1" applyProtection="1">
      <alignment horizontal="center" vertical="center" shrinkToFit="1"/>
      <protection/>
    </xf>
    <xf numFmtId="49" fontId="7" fillId="0" borderId="119" xfId="62" applyNumberFormat="1" applyFont="1" applyFill="1" applyBorder="1" applyAlignment="1" applyProtection="1">
      <alignment horizontal="center" vertical="center" shrinkToFit="1"/>
      <protection/>
    </xf>
    <xf numFmtId="49" fontId="7" fillId="0" borderId="16" xfId="62" applyNumberFormat="1" applyFont="1" applyFill="1" applyBorder="1" applyAlignment="1" applyProtection="1">
      <alignment horizontal="center" vertical="center" shrinkToFit="1"/>
      <protection/>
    </xf>
    <xf numFmtId="49" fontId="4" fillId="0" borderId="0" xfId="61" applyNumberFormat="1" applyFont="1" applyBorder="1" applyAlignment="1" applyProtection="1">
      <alignment horizontal="center" vertical="center" shrinkToFit="1"/>
      <protection/>
    </xf>
    <xf numFmtId="0" fontId="4" fillId="0" borderId="0" xfId="61" applyNumberFormat="1" applyFont="1" applyBorder="1" applyAlignment="1" applyProtection="1">
      <alignment horizontal="center" vertical="center" shrinkToFit="1"/>
      <protection/>
    </xf>
    <xf numFmtId="0" fontId="4" fillId="0" borderId="16" xfId="61" applyNumberFormat="1" applyFont="1" applyBorder="1" applyAlignment="1" applyProtection="1">
      <alignment horizontal="center" vertical="center" shrinkToFit="1"/>
      <protection/>
    </xf>
    <xf numFmtId="49" fontId="7" fillId="0" borderId="0" xfId="61" applyNumberFormat="1" applyFont="1" applyBorder="1" applyAlignment="1" applyProtection="1">
      <alignment horizontal="center" vertical="center" shrinkToFit="1"/>
      <protection/>
    </xf>
    <xf numFmtId="49" fontId="7" fillId="0" borderId="16" xfId="61" applyNumberFormat="1" applyFont="1" applyBorder="1" applyAlignment="1" applyProtection="1">
      <alignment horizontal="center" vertical="center" shrinkToFit="1"/>
      <protection/>
    </xf>
    <xf numFmtId="49" fontId="4" fillId="0" borderId="10" xfId="61" applyNumberFormat="1" applyFont="1" applyBorder="1" applyAlignment="1" applyProtection="1">
      <alignment horizontal="center" vertical="center" shrinkToFit="1"/>
      <protection/>
    </xf>
    <xf numFmtId="0" fontId="4" fillId="0" borderId="10" xfId="61" applyNumberFormat="1" applyFont="1" applyBorder="1" applyAlignment="1" applyProtection="1">
      <alignment horizontal="center" vertical="center" shrinkToFit="1"/>
      <protection/>
    </xf>
    <xf numFmtId="49" fontId="8" fillId="0" borderId="0" xfId="64" applyNumberFormat="1" applyFont="1" applyBorder="1" applyAlignment="1" applyProtection="1">
      <alignment horizontal="center" vertical="center" shrinkToFit="1"/>
      <protection/>
    </xf>
    <xf numFmtId="180" fontId="8" fillId="0" borderId="119" xfId="64" applyNumberFormat="1" applyFont="1" applyFill="1" applyBorder="1" applyAlignment="1" applyProtection="1">
      <alignment horizontal="center" vertical="center" shrinkToFit="1"/>
      <protection/>
    </xf>
    <xf numFmtId="180" fontId="8" fillId="0" borderId="16" xfId="64" applyNumberFormat="1" applyFont="1" applyFill="1" applyBorder="1" applyAlignment="1" applyProtection="1">
      <alignment horizontal="center" vertical="center" shrinkToFit="1"/>
      <protection/>
    </xf>
    <xf numFmtId="0" fontId="32" fillId="0" borderId="16" xfId="0" applyFont="1" applyBorder="1" applyAlignment="1" applyProtection="1">
      <alignment horizontal="left" vertical="center"/>
      <protection/>
    </xf>
    <xf numFmtId="49" fontId="0" fillId="0" borderId="114" xfId="0" applyNumberFormat="1" applyFont="1" applyBorder="1" applyAlignment="1" applyProtection="1">
      <alignment horizontal="center" vertical="center" wrapText="1" shrinkToFit="1"/>
      <protection/>
    </xf>
    <xf numFmtId="49" fontId="0" fillId="0" borderId="10" xfId="0" applyNumberFormat="1" applyFont="1" applyBorder="1" applyAlignment="1" applyProtection="1">
      <alignment horizontal="center" vertical="center" wrapText="1" shrinkToFit="1"/>
      <protection/>
    </xf>
    <xf numFmtId="49" fontId="0" fillId="0" borderId="122" xfId="0" applyNumberFormat="1" applyFont="1" applyBorder="1" applyAlignment="1" applyProtection="1">
      <alignment horizontal="center" vertical="center" wrapText="1" shrinkToFit="1"/>
      <protection/>
    </xf>
    <xf numFmtId="49" fontId="0" fillId="0" borderId="0" xfId="0" applyNumberFormat="1" applyFont="1" applyBorder="1" applyAlignment="1" applyProtection="1">
      <alignment horizontal="center" vertical="center" wrapText="1" shrinkToFit="1"/>
      <protection/>
    </xf>
    <xf numFmtId="49" fontId="0" fillId="0" borderId="123" xfId="0" applyNumberFormat="1" applyFont="1" applyBorder="1" applyAlignment="1" applyProtection="1">
      <alignment horizontal="center" vertical="center" wrapText="1" shrinkToFit="1"/>
      <protection/>
    </xf>
    <xf numFmtId="49" fontId="0" fillId="0" borderId="16" xfId="0" applyNumberFormat="1" applyFont="1" applyBorder="1" applyAlignment="1" applyProtection="1">
      <alignment horizontal="center" vertical="center" wrapText="1" shrinkToFit="1"/>
      <protection/>
    </xf>
    <xf numFmtId="49" fontId="7" fillId="0" borderId="120" xfId="62" applyNumberFormat="1" applyFont="1" applyBorder="1" applyAlignment="1" applyProtection="1">
      <alignment horizontal="center" vertical="center" textRotation="255" shrinkToFit="1"/>
      <protection/>
    </xf>
    <xf numFmtId="49" fontId="7" fillId="0" borderId="121" xfId="62" applyNumberFormat="1" applyFont="1" applyBorder="1" applyAlignment="1" applyProtection="1">
      <alignment horizontal="center" vertical="center" textRotation="255" shrinkToFit="1"/>
      <protection/>
    </xf>
    <xf numFmtId="0" fontId="41" fillId="0" borderId="108" xfId="62" applyNumberFormat="1" applyFont="1" applyBorder="1" applyAlignment="1" applyProtection="1">
      <alignment horizontal="center" vertical="center" shrinkToFit="1"/>
      <protection/>
    </xf>
    <xf numFmtId="0" fontId="41" fillId="0" borderId="124" xfId="62" applyNumberFormat="1" applyFont="1" applyBorder="1" applyAlignment="1" applyProtection="1">
      <alignment horizontal="center" vertical="center" shrinkToFit="1"/>
      <protection/>
    </xf>
    <xf numFmtId="0" fontId="41" fillId="0" borderId="10" xfId="62" applyNumberFormat="1" applyFont="1" applyBorder="1" applyAlignment="1" applyProtection="1">
      <alignment horizontal="center" vertical="center" shrinkToFit="1"/>
      <protection/>
    </xf>
    <xf numFmtId="0" fontId="41" fillId="0" borderId="91" xfId="62" applyNumberFormat="1" applyFont="1" applyBorder="1" applyAlignment="1" applyProtection="1">
      <alignment horizontal="center" vertical="center" shrinkToFit="1"/>
      <protection/>
    </xf>
    <xf numFmtId="0" fontId="41" fillId="0" borderId="0" xfId="62" applyNumberFormat="1" applyFont="1" applyBorder="1" applyAlignment="1" applyProtection="1">
      <alignment horizontal="center" vertical="center" shrinkToFit="1"/>
      <protection/>
    </xf>
    <xf numFmtId="0" fontId="41" fillId="0" borderId="119" xfId="62" applyNumberFormat="1" applyFont="1" applyBorder="1" applyAlignment="1" applyProtection="1">
      <alignment horizontal="center" vertical="center" shrinkToFit="1"/>
      <protection/>
    </xf>
    <xf numFmtId="0" fontId="41" fillId="0" borderId="125" xfId="62" applyNumberFormat="1" applyFont="1" applyBorder="1" applyAlignment="1" applyProtection="1">
      <alignment horizontal="center" vertical="center" shrinkToFit="1"/>
      <protection/>
    </xf>
    <xf numFmtId="0" fontId="41" fillId="0" borderId="16" xfId="62" applyNumberFormat="1" applyFont="1" applyBorder="1" applyAlignment="1" applyProtection="1">
      <alignment horizontal="center" vertical="center" shrinkToFit="1"/>
      <protection/>
    </xf>
    <xf numFmtId="49" fontId="7" fillId="0" borderId="120" xfId="62" applyNumberFormat="1" applyFont="1" applyFill="1" applyBorder="1" applyAlignment="1" applyProtection="1">
      <alignment horizontal="center" vertical="center" textRotation="255" shrinkToFit="1"/>
      <protection/>
    </xf>
    <xf numFmtId="49" fontId="7" fillId="0" borderId="121" xfId="62" applyNumberFormat="1" applyFont="1" applyFill="1" applyBorder="1" applyAlignment="1" applyProtection="1">
      <alignment horizontal="center" vertical="center" textRotation="255" shrinkToFit="1"/>
      <protection/>
    </xf>
    <xf numFmtId="49" fontId="1" fillId="0" borderId="10" xfId="61" applyNumberFormat="1" applyFont="1" applyBorder="1" applyAlignment="1" applyProtection="1">
      <alignment horizontal="center" vertical="center"/>
      <protection/>
    </xf>
    <xf numFmtId="0" fontId="1" fillId="0" borderId="10" xfId="61" applyNumberFormat="1" applyFont="1" applyBorder="1" applyAlignment="1" applyProtection="1">
      <alignment horizontal="center" vertical="center"/>
      <protection/>
    </xf>
    <xf numFmtId="49" fontId="1" fillId="0" borderId="10" xfId="62" applyNumberFormat="1" applyFont="1" applyFill="1" applyBorder="1" applyAlignment="1" applyProtection="1">
      <alignment horizontal="center" vertical="center" shrinkToFit="1"/>
      <protection/>
    </xf>
    <xf numFmtId="0" fontId="1" fillId="0" borderId="10" xfId="62" applyNumberFormat="1" applyFont="1" applyFill="1" applyBorder="1" applyAlignment="1" applyProtection="1">
      <alignment horizontal="center" vertical="center" shrinkToFit="1"/>
      <protection/>
    </xf>
    <xf numFmtId="49" fontId="7" fillId="0" borderId="108" xfId="62" applyNumberFormat="1" applyFont="1" applyFill="1" applyBorder="1" applyAlignment="1" applyProtection="1">
      <alignment horizontal="center" vertical="center" shrinkToFit="1"/>
      <protection/>
    </xf>
    <xf numFmtId="49" fontId="7" fillId="0" borderId="10" xfId="62" applyNumberFormat="1" applyFont="1" applyFill="1" applyBorder="1" applyAlignment="1" applyProtection="1">
      <alignment horizontal="center" vertical="center" shrinkToFit="1"/>
      <protection/>
    </xf>
    <xf numFmtId="49" fontId="29" fillId="0" borderId="11" xfId="63" applyNumberFormat="1" applyFont="1" applyFill="1" applyBorder="1" applyAlignment="1" applyProtection="1">
      <alignment horizontal="right" vertical="center" shrinkToFit="1"/>
      <protection/>
    </xf>
    <xf numFmtId="0" fontId="37" fillId="0" borderId="126" xfId="64" applyNumberFormat="1" applyFont="1" applyFill="1" applyBorder="1" applyAlignment="1" applyProtection="1">
      <alignment horizontal="left" vertical="center" indent="1" shrinkToFit="1"/>
      <protection/>
    </xf>
    <xf numFmtId="0" fontId="37" fillId="0" borderId="127" xfId="64" applyNumberFormat="1" applyFont="1" applyFill="1" applyBorder="1" applyAlignment="1" applyProtection="1">
      <alignment horizontal="left" vertical="center" indent="1" shrinkToFit="1"/>
      <protection/>
    </xf>
    <xf numFmtId="0" fontId="37" fillId="0" borderId="91" xfId="64" applyNumberFormat="1" applyFont="1" applyFill="1" applyBorder="1" applyAlignment="1" applyProtection="1">
      <alignment horizontal="left" vertical="center" indent="1" shrinkToFit="1"/>
      <protection/>
    </xf>
    <xf numFmtId="0" fontId="37" fillId="0" borderId="0" xfId="64" applyNumberFormat="1" applyFont="1" applyFill="1" applyBorder="1" applyAlignment="1" applyProtection="1">
      <alignment horizontal="left" vertical="center" indent="1" shrinkToFit="1"/>
      <protection/>
    </xf>
    <xf numFmtId="49" fontId="31" fillId="0" borderId="0" xfId="63" applyNumberFormat="1" applyFont="1" applyBorder="1" applyAlignment="1" applyProtection="1">
      <alignment horizontal="center" vertical="center" shrinkToFit="1"/>
      <protection/>
    </xf>
    <xf numFmtId="49" fontId="29" fillId="0" borderId="0" xfId="63" applyNumberFormat="1" applyFont="1" applyBorder="1" applyAlignment="1" applyProtection="1">
      <alignment horizontal="center" vertical="center" shrinkToFit="1"/>
      <protection/>
    </xf>
    <xf numFmtId="0" fontId="1" fillId="0" borderId="127" xfId="64" applyNumberFormat="1" applyFont="1" applyFill="1" applyBorder="1" applyAlignment="1" applyProtection="1">
      <alignment horizontal="left" vertical="center" indent="1" shrinkToFit="1"/>
      <protection/>
    </xf>
    <xf numFmtId="0" fontId="1" fillId="0" borderId="0" xfId="64" applyNumberFormat="1" applyFont="1" applyFill="1" applyBorder="1" applyAlignment="1" applyProtection="1">
      <alignment horizontal="left" vertical="center" indent="1" shrinkToFit="1"/>
      <protection/>
    </xf>
    <xf numFmtId="49" fontId="7" fillId="0" borderId="126" xfId="63" applyNumberFormat="1" applyFont="1" applyBorder="1" applyAlignment="1" applyProtection="1">
      <alignment horizontal="center" vertical="center" wrapText="1" shrinkToFit="1"/>
      <protection/>
    </xf>
    <xf numFmtId="49" fontId="7" fillId="0" borderId="127" xfId="63" applyNumberFormat="1" applyFont="1" applyBorder="1" applyAlignment="1" applyProtection="1">
      <alignment horizontal="center" vertical="center" wrapText="1" shrinkToFit="1"/>
      <protection/>
    </xf>
    <xf numFmtId="49" fontId="7" fillId="0" borderId="91" xfId="63" applyNumberFormat="1" applyFont="1" applyBorder="1" applyAlignment="1" applyProtection="1">
      <alignment horizontal="center" vertical="center" wrapText="1" shrinkToFit="1"/>
      <protection/>
    </xf>
    <xf numFmtId="49" fontId="7" fillId="0" borderId="0" xfId="63" applyNumberFormat="1" applyFont="1" applyBorder="1" applyAlignment="1" applyProtection="1">
      <alignment horizontal="center" vertical="center" wrapText="1" shrinkToFit="1"/>
      <protection/>
    </xf>
    <xf numFmtId="49" fontId="7" fillId="0" borderId="119" xfId="63" applyNumberFormat="1" applyFont="1" applyBorder="1" applyAlignment="1" applyProtection="1">
      <alignment horizontal="center" vertical="center" wrapText="1" shrinkToFit="1"/>
      <protection/>
    </xf>
    <xf numFmtId="49" fontId="7" fillId="0" borderId="16" xfId="63" applyNumberFormat="1" applyFont="1" applyBorder="1" applyAlignment="1" applyProtection="1">
      <alignment horizontal="center" vertical="center" wrapText="1" shrinkToFit="1"/>
      <protection/>
    </xf>
    <xf numFmtId="49" fontId="8" fillId="0" borderId="128" xfId="64" applyNumberFormat="1" applyFont="1" applyBorder="1" applyAlignment="1" applyProtection="1">
      <alignment horizontal="left" vertical="center" shrinkToFit="1"/>
      <protection/>
    </xf>
    <xf numFmtId="49" fontId="8" fillId="0" borderId="66" xfId="64" applyNumberFormat="1" applyFont="1" applyBorder="1" applyAlignment="1" applyProtection="1">
      <alignment horizontal="left" vertical="center" shrinkToFit="1"/>
      <protection/>
    </xf>
    <xf numFmtId="49" fontId="8" fillId="0" borderId="129" xfId="64" applyNumberFormat="1" applyFont="1" applyBorder="1" applyAlignment="1" applyProtection="1">
      <alignment horizontal="left" vertical="center" shrinkToFit="1"/>
      <protection/>
    </xf>
    <xf numFmtId="49" fontId="8" fillId="0" borderId="130" xfId="64" applyNumberFormat="1" applyFont="1" applyBorder="1" applyAlignment="1" applyProtection="1">
      <alignment horizontal="left" vertical="center" shrinkToFit="1"/>
      <protection/>
    </xf>
    <xf numFmtId="49" fontId="8" fillId="0" borderId="131" xfId="63" applyNumberFormat="1" applyFont="1" applyBorder="1" applyAlignment="1" applyProtection="1">
      <alignment horizontal="left" vertical="center" shrinkToFit="1"/>
      <protection/>
    </xf>
    <xf numFmtId="49" fontId="8" fillId="0" borderId="132" xfId="63" applyNumberFormat="1" applyFont="1" applyBorder="1" applyAlignment="1" applyProtection="1">
      <alignment horizontal="left" vertical="center" shrinkToFit="1"/>
      <protection/>
    </xf>
    <xf numFmtId="49" fontId="8" fillId="0" borderId="125" xfId="63" applyNumberFormat="1" applyFont="1" applyBorder="1" applyAlignment="1" applyProtection="1">
      <alignment horizontal="left" vertical="center" shrinkToFit="1"/>
      <protection/>
    </xf>
    <xf numFmtId="49" fontId="8" fillId="0" borderId="65" xfId="64" applyNumberFormat="1" applyFont="1" applyBorder="1" applyAlignment="1" applyProtection="1">
      <alignment horizontal="left" vertical="center" shrinkToFit="1"/>
      <protection/>
    </xf>
    <xf numFmtId="49" fontId="8" fillId="0" borderId="0" xfId="64" applyNumberFormat="1" applyFont="1" applyBorder="1" applyAlignment="1" applyProtection="1">
      <alignment horizontal="left" vertical="center" shrinkToFit="1"/>
      <protection/>
    </xf>
    <xf numFmtId="49" fontId="8" fillId="0" borderId="133" xfId="63" applyNumberFormat="1" applyFont="1" applyBorder="1" applyAlignment="1" applyProtection="1">
      <alignment horizontal="left" vertical="center" shrinkToFit="1"/>
      <protection/>
    </xf>
    <xf numFmtId="49" fontId="8" fillId="0" borderId="101" xfId="63" applyNumberFormat="1" applyFont="1" applyBorder="1" applyAlignment="1" applyProtection="1">
      <alignment horizontal="center" vertical="center" shrinkToFit="1"/>
      <protection/>
    </xf>
    <xf numFmtId="49" fontId="8" fillId="0" borderId="14" xfId="63" applyNumberFormat="1" applyFont="1" applyBorder="1" applyAlignment="1" applyProtection="1">
      <alignment horizontal="center" vertical="center" shrinkToFit="1"/>
      <protection/>
    </xf>
    <xf numFmtId="0" fontId="38" fillId="0" borderId="101" xfId="64" applyNumberFormat="1" applyFont="1" applyFill="1" applyBorder="1" applyAlignment="1" applyProtection="1">
      <alignment horizontal="left" vertical="center" indent="1" shrinkToFit="1"/>
      <protection/>
    </xf>
    <xf numFmtId="0" fontId="38" fillId="0" borderId="14" xfId="64" applyNumberFormat="1" applyFont="1" applyFill="1" applyBorder="1" applyAlignment="1" applyProtection="1">
      <alignment horizontal="left" vertical="center" indent="1" shrinkToFit="1"/>
      <protection/>
    </xf>
    <xf numFmtId="49" fontId="37" fillId="0" borderId="82" xfId="63" applyNumberFormat="1" applyFont="1" applyFill="1" applyBorder="1" applyAlignment="1" applyProtection="1">
      <alignment horizontal="center" vertical="center" shrinkToFit="1"/>
      <protection/>
    </xf>
    <xf numFmtId="49" fontId="37" fillId="0" borderId="77" xfId="63" applyNumberFormat="1" applyFont="1" applyFill="1" applyBorder="1" applyAlignment="1" applyProtection="1">
      <alignment horizontal="center" vertical="center" shrinkToFit="1"/>
      <protection/>
    </xf>
    <xf numFmtId="49" fontId="37" fillId="0" borderId="122" xfId="63" applyNumberFormat="1" applyFont="1" applyFill="1" applyBorder="1" applyAlignment="1" applyProtection="1">
      <alignment horizontal="center" vertical="center" shrinkToFit="1"/>
      <protection/>
    </xf>
    <xf numFmtId="49" fontId="37" fillId="0" borderId="99" xfId="63" applyNumberFormat="1" applyFont="1" applyFill="1" applyBorder="1" applyAlignment="1" applyProtection="1">
      <alignment horizontal="center" vertical="center" shrinkToFit="1"/>
      <protection/>
    </xf>
    <xf numFmtId="49" fontId="37" fillId="0" borderId="123" xfId="63" applyNumberFormat="1" applyFont="1" applyFill="1" applyBorder="1" applyAlignment="1" applyProtection="1">
      <alignment horizontal="center" vertical="center" shrinkToFit="1"/>
      <protection/>
    </xf>
    <xf numFmtId="49" fontId="37" fillId="0" borderId="134" xfId="63" applyNumberFormat="1" applyFont="1" applyFill="1" applyBorder="1" applyAlignment="1" applyProtection="1">
      <alignment horizontal="center" vertical="center" shrinkToFit="1"/>
      <protection/>
    </xf>
    <xf numFmtId="49" fontId="37" fillId="0" borderId="20" xfId="63" applyNumberFormat="1" applyFont="1" applyFill="1" applyBorder="1" applyAlignment="1" applyProtection="1">
      <alignment horizontal="center" vertical="center" shrinkToFit="1"/>
      <protection/>
    </xf>
    <xf numFmtId="49" fontId="37" fillId="0" borderId="0" xfId="63" applyNumberFormat="1" applyFont="1" applyFill="1" applyBorder="1" applyAlignment="1" applyProtection="1">
      <alignment horizontal="center" vertical="center" shrinkToFit="1"/>
      <protection/>
    </xf>
    <xf numFmtId="49" fontId="37" fillId="0" borderId="16" xfId="63" applyNumberFormat="1" applyFont="1" applyFill="1" applyBorder="1" applyAlignment="1" applyProtection="1">
      <alignment horizontal="center" vertical="center" shrinkToFit="1"/>
      <protection/>
    </xf>
    <xf numFmtId="49" fontId="9" fillId="0" borderId="61" xfId="63" applyNumberFormat="1" applyFont="1" applyFill="1" applyBorder="1" applyAlignment="1" applyProtection="1">
      <alignment horizontal="center" vertical="center" shrinkToFit="1"/>
      <protection/>
    </xf>
    <xf numFmtId="49" fontId="9" fillId="0" borderId="77" xfId="63" applyNumberFormat="1" applyFont="1" applyFill="1" applyBorder="1" applyAlignment="1" applyProtection="1">
      <alignment horizontal="center" vertical="center" shrinkToFit="1"/>
      <protection/>
    </xf>
    <xf numFmtId="49" fontId="9" fillId="0" borderId="91" xfId="63" applyNumberFormat="1" applyFont="1" applyFill="1" applyBorder="1" applyAlignment="1" applyProtection="1">
      <alignment horizontal="center" vertical="center" shrinkToFit="1"/>
      <protection/>
    </xf>
    <xf numFmtId="49" fontId="9" fillId="0" borderId="99" xfId="63" applyNumberFormat="1" applyFont="1" applyFill="1" applyBorder="1" applyAlignment="1" applyProtection="1">
      <alignment horizontal="center" vertical="center" shrinkToFit="1"/>
      <protection/>
    </xf>
    <xf numFmtId="49" fontId="9" fillId="0" borderId="119" xfId="63" applyNumberFormat="1" applyFont="1" applyFill="1" applyBorder="1" applyAlignment="1" applyProtection="1">
      <alignment horizontal="center" vertical="center" shrinkToFit="1"/>
      <protection/>
    </xf>
    <xf numFmtId="49" fontId="9" fillId="0" borderId="134" xfId="63" applyNumberFormat="1" applyFont="1" applyFill="1" applyBorder="1" applyAlignment="1" applyProtection="1">
      <alignment horizontal="center" vertical="center" shrinkToFit="1"/>
      <protection/>
    </xf>
    <xf numFmtId="49" fontId="9" fillId="0" borderId="21" xfId="63" applyNumberFormat="1" applyFont="1" applyFill="1" applyBorder="1" applyAlignment="1" applyProtection="1">
      <alignment horizontal="center" vertical="center" shrinkToFit="1"/>
      <protection/>
    </xf>
    <xf numFmtId="49" fontId="9" fillId="0" borderId="23" xfId="63" applyNumberFormat="1" applyFont="1" applyFill="1" applyBorder="1" applyAlignment="1" applyProtection="1">
      <alignment horizontal="center" vertical="center" shrinkToFit="1"/>
      <protection/>
    </xf>
    <xf numFmtId="49" fontId="9" fillId="0" borderId="19" xfId="63" applyNumberFormat="1" applyFont="1" applyFill="1" applyBorder="1" applyAlignment="1" applyProtection="1">
      <alignment horizontal="center" vertical="center" shrinkToFit="1"/>
      <protection/>
    </xf>
    <xf numFmtId="49" fontId="9" fillId="0" borderId="92" xfId="63" applyNumberFormat="1" applyFont="1" applyFill="1" applyBorder="1" applyAlignment="1" applyProtection="1">
      <alignment horizontal="center" vertical="center" shrinkToFit="1"/>
      <protection/>
    </xf>
    <xf numFmtId="49" fontId="9" fillId="0" borderId="135" xfId="63" applyNumberFormat="1" applyFont="1" applyFill="1" applyBorder="1" applyAlignment="1" applyProtection="1">
      <alignment horizontal="center" vertical="center" shrinkToFit="1"/>
      <protection/>
    </xf>
    <xf numFmtId="49" fontId="9" fillId="0" borderId="17" xfId="63" applyNumberFormat="1" applyFont="1" applyFill="1" applyBorder="1" applyAlignment="1" applyProtection="1">
      <alignment horizontal="center" vertical="center" shrinkToFit="1"/>
      <protection/>
    </xf>
    <xf numFmtId="0" fontId="37" fillId="0" borderId="136" xfId="63" applyNumberFormat="1" applyFont="1" applyFill="1" applyBorder="1" applyAlignment="1" applyProtection="1">
      <alignment horizontal="center" vertical="center" shrinkToFit="1"/>
      <protection/>
    </xf>
    <xf numFmtId="0" fontId="37" fillId="0" borderId="137" xfId="63" applyNumberFormat="1" applyFont="1" applyFill="1" applyBorder="1" applyAlignment="1" applyProtection="1">
      <alignment horizontal="center" vertical="center" shrinkToFit="1"/>
      <protection/>
    </xf>
    <xf numFmtId="0" fontId="37" fillId="0" borderId="138" xfId="63" applyNumberFormat="1" applyFont="1" applyFill="1" applyBorder="1" applyAlignment="1" applyProtection="1">
      <alignment horizontal="center" vertical="center" shrinkToFit="1"/>
      <protection/>
    </xf>
    <xf numFmtId="0" fontId="37" fillId="0" borderId="139" xfId="63" applyNumberFormat="1" applyFont="1" applyFill="1" applyBorder="1" applyAlignment="1" applyProtection="1">
      <alignment horizontal="center" vertical="center" shrinkToFit="1"/>
      <protection/>
    </xf>
    <xf numFmtId="0" fontId="37" fillId="0" borderId="140" xfId="63" applyNumberFormat="1" applyFont="1" applyFill="1" applyBorder="1" applyAlignment="1" applyProtection="1">
      <alignment horizontal="center" vertical="center" shrinkToFit="1"/>
      <protection/>
    </xf>
    <xf numFmtId="0" fontId="37" fillId="0" borderId="141" xfId="63" applyNumberFormat="1" applyFont="1" applyFill="1" applyBorder="1" applyAlignment="1" applyProtection="1">
      <alignment horizontal="center" vertical="center" shrinkToFit="1"/>
      <protection/>
    </xf>
    <xf numFmtId="49" fontId="2" fillId="0" borderId="142" xfId="63" applyNumberFormat="1" applyFont="1" applyBorder="1" applyAlignment="1" applyProtection="1">
      <alignment horizontal="center" vertical="center" shrinkToFit="1"/>
      <protection/>
    </xf>
    <xf numFmtId="49" fontId="2" fillId="0" borderId="143" xfId="63" applyNumberFormat="1" applyFont="1" applyBorder="1" applyAlignment="1" applyProtection="1">
      <alignment horizontal="center" vertical="center" shrinkToFit="1"/>
      <protection/>
    </xf>
    <xf numFmtId="49" fontId="2" fillId="0" borderId="144" xfId="63" applyNumberFormat="1" applyFont="1" applyBorder="1" applyAlignment="1" applyProtection="1">
      <alignment horizontal="center" vertical="center" shrinkToFit="1"/>
      <protection/>
    </xf>
    <xf numFmtId="49" fontId="2" fillId="0" borderId="145" xfId="63" applyNumberFormat="1" applyFont="1" applyBorder="1" applyAlignment="1" applyProtection="1">
      <alignment horizontal="center" vertical="center" shrinkToFit="1"/>
      <protection/>
    </xf>
    <xf numFmtId="49" fontId="8" fillId="0" borderId="146" xfId="63" applyNumberFormat="1" applyFont="1" applyBorder="1" applyAlignment="1" applyProtection="1">
      <alignment horizontal="center" vertical="center" shrinkToFit="1"/>
      <protection/>
    </xf>
    <xf numFmtId="49" fontId="8" fillId="0" borderId="147" xfId="63" applyNumberFormat="1" applyFont="1" applyBorder="1" applyAlignment="1" applyProtection="1">
      <alignment horizontal="center" vertical="center" shrinkToFit="1"/>
      <protection/>
    </xf>
    <xf numFmtId="49" fontId="8" fillId="0" borderId="148" xfId="63" applyNumberFormat="1" applyFont="1" applyBorder="1" applyAlignment="1" applyProtection="1">
      <alignment horizontal="center" vertical="center" shrinkToFit="1"/>
      <protection/>
    </xf>
    <xf numFmtId="49" fontId="8" fillId="0" borderId="24" xfId="63" applyNumberFormat="1" applyFont="1" applyBorder="1" applyAlignment="1" applyProtection="1">
      <alignment horizontal="center" vertical="center" shrinkToFit="1"/>
      <protection/>
    </xf>
    <xf numFmtId="49" fontId="8" fillId="0" borderId="149" xfId="63" applyNumberFormat="1" applyFont="1" applyBorder="1" applyAlignment="1" applyProtection="1">
      <alignment horizontal="center" vertical="center" shrinkToFit="1"/>
      <protection/>
    </xf>
    <xf numFmtId="49" fontId="3" fillId="0" borderId="0" xfId="63" applyNumberFormat="1" applyFont="1" applyBorder="1" applyAlignment="1" applyProtection="1">
      <alignment horizontal="center" vertical="center" shrinkToFit="1"/>
      <protection/>
    </xf>
    <xf numFmtId="49" fontId="1" fillId="0" borderId="0" xfId="64" applyNumberFormat="1" applyFont="1" applyBorder="1" applyAlignment="1" applyProtection="1">
      <alignment horizontal="center" vertical="center" shrinkToFit="1"/>
      <protection/>
    </xf>
    <xf numFmtId="49" fontId="10" fillId="0" borderId="0" xfId="64" applyNumberFormat="1" applyFont="1" applyBorder="1" applyAlignment="1" applyProtection="1">
      <alignment horizontal="center" vertical="center" shrinkToFit="1"/>
      <protection/>
    </xf>
    <xf numFmtId="49" fontId="6" fillId="0" borderId="0" xfId="63" applyNumberFormat="1" applyFont="1" applyFill="1" applyAlignment="1" applyProtection="1">
      <alignment horizontal="center" vertical="center"/>
      <protection/>
    </xf>
    <xf numFmtId="49" fontId="6" fillId="0" borderId="0" xfId="63" applyNumberFormat="1" applyFont="1" applyBorder="1" applyAlignment="1" applyProtection="1">
      <alignment horizontal="center" vertical="center"/>
      <protection/>
    </xf>
    <xf numFmtId="49" fontId="6" fillId="0" borderId="16" xfId="63" applyNumberFormat="1" applyFont="1" applyBorder="1" applyAlignment="1" applyProtection="1">
      <alignment horizontal="center" vertical="center"/>
      <protection/>
    </xf>
    <xf numFmtId="49" fontId="3" fillId="0" borderId="13" xfId="63" applyNumberFormat="1" applyFont="1" applyFill="1" applyBorder="1" applyAlignment="1" applyProtection="1">
      <alignment horizontal="center"/>
      <protection/>
    </xf>
    <xf numFmtId="49" fontId="3" fillId="0" borderId="150" xfId="63" applyNumberFormat="1" applyFont="1" applyBorder="1" applyAlignment="1" applyProtection="1">
      <alignment horizontal="center" vertical="center" shrinkToFit="1"/>
      <protection/>
    </xf>
    <xf numFmtId="0" fontId="0" fillId="0" borderId="151" xfId="0" applyBorder="1" applyAlignment="1" applyProtection="1">
      <alignment vertical="center"/>
      <protection/>
    </xf>
    <xf numFmtId="0" fontId="0" fillId="0" borderId="152" xfId="0" applyBorder="1" applyAlignment="1" applyProtection="1">
      <alignment vertical="center"/>
      <protection/>
    </xf>
    <xf numFmtId="49" fontId="37" fillId="0" borderId="0" xfId="64" applyNumberFormat="1" applyFont="1" applyAlignment="1" applyProtection="1">
      <alignment horizontal="center" vertical="center"/>
      <protection/>
    </xf>
    <xf numFmtId="49" fontId="0" fillId="21" borderId="153" xfId="0" applyNumberFormat="1" applyFill="1" applyBorder="1" applyAlignment="1" applyProtection="1">
      <alignment horizontal="left" vertical="center"/>
      <protection locked="0"/>
    </xf>
    <xf numFmtId="49" fontId="0" fillId="21" borderId="154" xfId="0" applyNumberFormat="1" applyFill="1" applyBorder="1" applyAlignment="1" applyProtection="1">
      <alignment horizontal="left" vertical="center"/>
      <protection locked="0"/>
    </xf>
    <xf numFmtId="49" fontId="0" fillId="21" borderId="155" xfId="0" applyNumberFormat="1" applyFill="1" applyBorder="1" applyAlignment="1" applyProtection="1">
      <alignment horizontal="left" vertical="center"/>
      <protection locked="0"/>
    </xf>
    <xf numFmtId="0" fontId="0" fillId="0" borderId="105" xfId="0" applyBorder="1" applyAlignment="1">
      <alignment horizontal="right" vertical="center"/>
    </xf>
    <xf numFmtId="0" fontId="0" fillId="0" borderId="156" xfId="0" applyBorder="1" applyAlignment="1">
      <alignment horizontal="right" vertical="center"/>
    </xf>
    <xf numFmtId="0" fontId="0" fillId="21" borderId="153" xfId="0" applyFill="1" applyBorder="1" applyAlignment="1" applyProtection="1">
      <alignment vertical="center"/>
      <protection locked="0"/>
    </xf>
    <xf numFmtId="0" fontId="0" fillId="21" borderId="157" xfId="0" applyFill="1" applyBorder="1" applyAlignment="1" applyProtection="1">
      <alignment vertical="center"/>
      <protection locked="0"/>
    </xf>
    <xf numFmtId="0" fontId="0" fillId="17" borderId="36" xfId="0" applyFill="1" applyBorder="1" applyAlignment="1">
      <alignment vertical="center"/>
    </xf>
    <xf numFmtId="0" fontId="0" fillId="17" borderId="38" xfId="0" applyFill="1" applyBorder="1" applyAlignment="1">
      <alignment vertical="center"/>
    </xf>
    <xf numFmtId="0" fontId="0" fillId="17" borderId="158" xfId="0" applyFill="1" applyBorder="1" applyAlignment="1">
      <alignment vertical="center"/>
    </xf>
    <xf numFmtId="0" fontId="0" fillId="0" borderId="0" xfId="0" applyBorder="1" applyAlignment="1">
      <alignment/>
    </xf>
    <xf numFmtId="0" fontId="0" fillId="0" borderId="0" xfId="0" applyAlignment="1">
      <alignment/>
    </xf>
    <xf numFmtId="0" fontId="0" fillId="21" borderId="153" xfId="0" applyFill="1" applyBorder="1" applyAlignment="1" applyProtection="1">
      <alignment horizontal="center" vertical="center"/>
      <protection locked="0"/>
    </xf>
    <xf numFmtId="0" fontId="0" fillId="21" borderId="155" xfId="0" applyFill="1" applyBorder="1" applyAlignment="1" applyProtection="1">
      <alignment horizontal="center" vertical="center"/>
      <protection locked="0"/>
    </xf>
    <xf numFmtId="0" fontId="3" fillId="17" borderId="37" xfId="63" applyNumberFormat="1" applyFont="1" applyFill="1" applyBorder="1" applyAlignment="1" applyProtection="1">
      <alignment horizontal="center" vertical="center" shrinkToFit="1"/>
      <protection/>
    </xf>
    <xf numFmtId="0" fontId="3" fillId="17" borderId="0" xfId="63" applyNumberFormat="1" applyFont="1" applyFill="1" applyBorder="1" applyAlignment="1" applyProtection="1">
      <alignment horizontal="center" vertical="center" shrinkToFit="1"/>
      <protection/>
    </xf>
    <xf numFmtId="0" fontId="3" fillId="17" borderId="107" xfId="63" applyNumberFormat="1" applyFont="1" applyFill="1" applyBorder="1" applyAlignment="1" applyProtection="1">
      <alignment horizontal="center" vertical="center" shrinkToFit="1"/>
      <protection/>
    </xf>
    <xf numFmtId="0" fontId="29" fillId="0" borderId="159" xfId="64" applyNumberFormat="1" applyFont="1" applyFill="1" applyBorder="1" applyAlignment="1" applyProtection="1">
      <alignment horizontal="center" vertical="center"/>
      <protection/>
    </xf>
    <xf numFmtId="0" fontId="29" fillId="0" borderId="28" xfId="64" applyNumberFormat="1" applyFont="1" applyFill="1" applyBorder="1" applyAlignment="1" applyProtection="1">
      <alignment horizontal="center" vertical="center"/>
      <protection/>
    </xf>
    <xf numFmtId="0" fontId="29" fillId="0" borderId="159" xfId="64" applyNumberFormat="1" applyFont="1" applyBorder="1" applyAlignment="1" applyProtection="1">
      <alignment horizontal="center" vertical="center" shrinkToFit="1"/>
      <protection/>
    </xf>
    <xf numFmtId="0" fontId="29" fillId="0" borderId="0" xfId="64" applyNumberFormat="1" applyFont="1" applyBorder="1" applyAlignment="1" applyProtection="1">
      <alignment horizontal="center" vertical="center" shrinkToFit="1"/>
      <protection/>
    </xf>
    <xf numFmtId="0" fontId="29" fillId="0" borderId="160" xfId="64" applyNumberFormat="1" applyFont="1" applyBorder="1" applyAlignment="1" applyProtection="1">
      <alignment horizontal="center" vertical="center" shrinkToFit="1"/>
      <protection/>
    </xf>
    <xf numFmtId="0" fontId="8" fillId="0" borderId="0" xfId="64" applyNumberFormat="1" applyFont="1" applyBorder="1" applyAlignment="1" applyProtection="1">
      <alignment horizontal="center" vertical="center" shrinkToFit="1"/>
      <protection/>
    </xf>
    <xf numFmtId="0" fontId="8" fillId="0" borderId="18" xfId="64" applyNumberFormat="1" applyFont="1" applyBorder="1" applyAlignment="1" applyProtection="1">
      <alignment horizontal="center" vertical="center" shrinkToFit="1"/>
      <protection/>
    </xf>
    <xf numFmtId="0" fontId="29" fillId="0" borderId="0" xfId="64" applyNumberFormat="1" applyFont="1" applyBorder="1" applyAlignment="1" applyProtection="1">
      <alignment horizontal="center" vertical="center"/>
      <protection/>
    </xf>
    <xf numFmtId="0" fontId="8" fillId="0" borderId="0" xfId="63" applyNumberFormat="1" applyFont="1" applyFill="1" applyBorder="1" applyAlignment="1" applyProtection="1">
      <alignment horizontal="center" vertical="center" shrinkToFit="1"/>
      <protection/>
    </xf>
    <xf numFmtId="0" fontId="8" fillId="0" borderId="159" xfId="65" applyNumberFormat="1" applyFont="1" applyFill="1" applyBorder="1" applyAlignment="1" applyProtection="1">
      <alignment horizontal="center" vertical="center" shrinkToFit="1"/>
      <protection/>
    </xf>
    <xf numFmtId="0" fontId="8" fillId="0" borderId="63" xfId="65" applyNumberFormat="1" applyFont="1" applyFill="1" applyBorder="1" applyAlignment="1" applyProtection="1">
      <alignment horizontal="center" vertical="center" shrinkToFit="1"/>
      <protection/>
    </xf>
    <xf numFmtId="0" fontId="29" fillId="0" borderId="0" xfId="63" applyNumberFormat="1" applyFont="1" applyBorder="1" applyAlignment="1" applyProtection="1">
      <alignment horizontal="center" vertical="center" shrinkToFit="1"/>
      <protection/>
    </xf>
    <xf numFmtId="0" fontId="0" fillId="0" borderId="0" xfId="0" applyNumberFormat="1" applyFont="1" applyBorder="1" applyAlignment="1" applyProtection="1">
      <alignment vertical="center"/>
      <protection/>
    </xf>
    <xf numFmtId="0" fontId="0" fillId="0" borderId="18" xfId="0" applyNumberFormat="1" applyFont="1" applyBorder="1" applyAlignment="1" applyProtection="1">
      <alignment vertical="center"/>
      <protection/>
    </xf>
    <xf numFmtId="0" fontId="29" fillId="0" borderId="28" xfId="63" applyNumberFormat="1" applyFont="1" applyBorder="1" applyAlignment="1" applyProtection="1">
      <alignment horizontal="center" vertical="center" shrinkToFit="1"/>
      <protection/>
    </xf>
    <xf numFmtId="0" fontId="3" fillId="0" borderId="159" xfId="63" applyNumberFormat="1" applyFont="1" applyBorder="1" applyAlignment="1" applyProtection="1">
      <alignment horizontal="center" vertical="center" shrinkToFit="1"/>
      <protection/>
    </xf>
    <xf numFmtId="0" fontId="3" fillId="0" borderId="28" xfId="63" applyNumberFormat="1" applyFont="1" applyBorder="1" applyAlignment="1" applyProtection="1">
      <alignment horizontal="center" vertical="center" shrinkToFit="1"/>
      <protection/>
    </xf>
    <xf numFmtId="0" fontId="8" fillId="0" borderId="63" xfId="63" applyNumberFormat="1" applyFont="1" applyFill="1" applyBorder="1" applyAlignment="1" applyProtection="1">
      <alignment horizontal="center" vertical="center" shrinkToFit="1"/>
      <protection/>
    </xf>
    <xf numFmtId="0" fontId="8" fillId="0" borderId="78" xfId="63" applyNumberFormat="1" applyFont="1" applyFill="1" applyBorder="1" applyAlignment="1" applyProtection="1">
      <alignment horizontal="center" vertical="center" shrinkToFit="1"/>
      <protection/>
    </xf>
    <xf numFmtId="0" fontId="29" fillId="0" borderId="27" xfId="63" applyNumberFormat="1" applyFont="1" applyBorder="1" applyAlignment="1" applyProtection="1">
      <alignment horizontal="center" vertical="center" shrinkToFit="1"/>
      <protection/>
    </xf>
    <xf numFmtId="0" fontId="0" fillId="0" borderId="0" xfId="0" applyNumberFormat="1" applyFont="1" applyBorder="1" applyAlignment="1" applyProtection="1">
      <alignment vertical="center"/>
      <protection/>
    </xf>
    <xf numFmtId="0" fontId="0" fillId="0" borderId="64" xfId="0" applyNumberFormat="1" applyFont="1" applyBorder="1" applyAlignment="1" applyProtection="1">
      <alignment vertical="center"/>
      <protection/>
    </xf>
    <xf numFmtId="0" fontId="29" fillId="0" borderId="0" xfId="63" applyNumberFormat="1" applyFont="1" applyBorder="1" applyAlignment="1" applyProtection="1">
      <alignment horizontal="center" vertical="center" shrinkToFit="1"/>
      <protection/>
    </xf>
    <xf numFmtId="0" fontId="0" fillId="0" borderId="18" xfId="0" applyNumberFormat="1" applyFont="1" applyBorder="1" applyAlignment="1" applyProtection="1">
      <alignment vertical="center" shrinkToFit="1"/>
      <protection/>
    </xf>
    <xf numFmtId="0" fontId="29" fillId="0" borderId="0" xfId="64" applyNumberFormat="1" applyFont="1" applyBorder="1" applyAlignment="1" applyProtection="1">
      <alignment horizontal="center" vertical="center" shrinkToFit="1"/>
      <protection/>
    </xf>
    <xf numFmtId="0" fontId="1" fillId="0" borderId="159" xfId="65" applyNumberFormat="1" applyFont="1" applyFill="1" applyBorder="1" applyAlignment="1" applyProtection="1">
      <alignment horizontal="center" vertical="center" shrinkToFit="1"/>
      <protection/>
    </xf>
    <xf numFmtId="0" fontId="1" fillId="0" borderId="0" xfId="65" applyNumberFormat="1" applyFont="1" applyFill="1" applyBorder="1" applyAlignment="1" applyProtection="1">
      <alignment horizontal="center" vertical="center" shrinkToFit="1"/>
      <protection/>
    </xf>
    <xf numFmtId="0" fontId="1" fillId="0" borderId="28" xfId="65" applyNumberFormat="1" applyFont="1" applyFill="1" applyBorder="1" applyAlignment="1" applyProtection="1">
      <alignment horizontal="center" vertical="center" shrinkToFit="1"/>
      <protection/>
    </xf>
    <xf numFmtId="0" fontId="8" fillId="0" borderId="99" xfId="65" applyNumberFormat="1" applyFont="1" applyFill="1" applyBorder="1" applyAlignment="1" applyProtection="1">
      <alignment horizontal="center" vertical="center" shrinkToFit="1"/>
      <protection/>
    </xf>
    <xf numFmtId="0" fontId="8" fillId="0" borderId="78" xfId="65" applyNumberFormat="1" applyFont="1" applyFill="1" applyBorder="1" applyAlignment="1" applyProtection="1">
      <alignment horizontal="center" vertical="center" shrinkToFit="1"/>
      <protection/>
    </xf>
    <xf numFmtId="0" fontId="29" fillId="0" borderId="122" xfId="63" applyNumberFormat="1" applyFont="1" applyFill="1" applyBorder="1" applyAlignment="1" applyProtection="1">
      <alignment horizontal="center" vertical="center" shrinkToFit="1"/>
      <protection/>
    </xf>
    <xf numFmtId="0" fontId="29" fillId="0" borderId="28" xfId="63" applyNumberFormat="1" applyFont="1" applyFill="1" applyBorder="1" applyAlignment="1" applyProtection="1">
      <alignment horizontal="center" vertical="center" shrinkToFit="1"/>
      <protection/>
    </xf>
    <xf numFmtId="0" fontId="2" fillId="0" borderId="159" xfId="63" applyNumberFormat="1" applyFont="1" applyBorder="1" applyAlignment="1" applyProtection="1">
      <alignment horizontal="left" vertical="top" shrinkToFit="1"/>
      <protection/>
    </xf>
    <xf numFmtId="0" fontId="3" fillId="0" borderId="159" xfId="63" applyNumberFormat="1" applyFont="1" applyFill="1" applyBorder="1" applyAlignment="1" applyProtection="1">
      <alignment horizontal="center" vertical="center" shrinkToFit="1"/>
      <protection/>
    </xf>
    <xf numFmtId="0" fontId="3" fillId="0" borderId="0" xfId="63" applyNumberFormat="1" applyFont="1" applyFill="1" applyBorder="1" applyAlignment="1" applyProtection="1">
      <alignment horizontal="center" vertical="center" shrinkToFit="1"/>
      <protection/>
    </xf>
    <xf numFmtId="0" fontId="3" fillId="0" borderId="28" xfId="63" applyNumberFormat="1" applyFont="1" applyFill="1" applyBorder="1" applyAlignment="1" applyProtection="1">
      <alignment horizontal="center" vertical="center" shrinkToFit="1"/>
      <protection/>
    </xf>
    <xf numFmtId="0" fontId="29" fillId="0" borderId="76" xfId="64" applyNumberFormat="1" applyFont="1" applyFill="1" applyBorder="1" applyAlignment="1" applyProtection="1">
      <alignment horizontal="center" vertical="center"/>
      <protection/>
    </xf>
    <xf numFmtId="0" fontId="29" fillId="0" borderId="37" xfId="64" applyNumberFormat="1" applyFont="1" applyBorder="1" applyAlignment="1" applyProtection="1">
      <alignment horizontal="center" vertical="center" shrinkToFit="1"/>
      <protection/>
    </xf>
    <xf numFmtId="0" fontId="29" fillId="0" borderId="161" xfId="64" applyNumberFormat="1" applyFont="1" applyBorder="1" applyAlignment="1" applyProtection="1">
      <alignment horizontal="center" vertical="center" shrinkToFit="1"/>
      <protection/>
    </xf>
    <xf numFmtId="0" fontId="4" fillId="0" borderId="162" xfId="63" applyNumberFormat="1" applyFont="1" applyFill="1" applyBorder="1" applyAlignment="1" applyProtection="1">
      <alignment horizontal="left" vertical="center" wrapText="1" shrinkToFit="1"/>
      <protection/>
    </xf>
    <xf numFmtId="0" fontId="4" fillId="0" borderId="37" xfId="63" applyNumberFormat="1" applyFont="1" applyFill="1" applyBorder="1" applyAlignment="1" applyProtection="1">
      <alignment horizontal="left" vertical="center" wrapText="1" shrinkToFit="1"/>
      <protection/>
    </xf>
    <xf numFmtId="0" fontId="4" fillId="0" borderId="76" xfId="63" applyNumberFormat="1" applyFont="1" applyFill="1" applyBorder="1" applyAlignment="1" applyProtection="1">
      <alignment horizontal="left" vertical="center" wrapText="1" shrinkToFit="1"/>
      <protection/>
    </xf>
    <xf numFmtId="0" fontId="8" fillId="0" borderId="20" xfId="64" applyNumberFormat="1" applyFont="1" applyBorder="1" applyAlignment="1" applyProtection="1">
      <alignment horizontal="center" vertical="center" shrinkToFit="1"/>
      <protection/>
    </xf>
    <xf numFmtId="0" fontId="8" fillId="0" borderId="37" xfId="64" applyNumberFormat="1" applyFont="1" applyBorder="1" applyAlignment="1" applyProtection="1">
      <alignment horizontal="center" vertical="center" shrinkToFit="1"/>
      <protection/>
    </xf>
    <xf numFmtId="0" fontId="29" fillId="0" borderId="37" xfId="64" applyNumberFormat="1" applyFont="1" applyBorder="1" applyAlignment="1" applyProtection="1">
      <alignment horizontal="center" vertical="center"/>
      <protection/>
    </xf>
    <xf numFmtId="0" fontId="8" fillId="0" borderId="20" xfId="63" applyNumberFormat="1" applyFont="1" applyFill="1" applyBorder="1" applyAlignment="1" applyProtection="1">
      <alignment horizontal="center" vertical="center" shrinkToFit="1"/>
      <protection/>
    </xf>
    <xf numFmtId="0" fontId="8" fillId="0" borderId="61" xfId="65" applyNumberFormat="1" applyFont="1" applyFill="1" applyBorder="1" applyAlignment="1" applyProtection="1">
      <alignment horizontal="center" vertical="center" shrinkToFit="1"/>
      <protection/>
    </xf>
    <xf numFmtId="0" fontId="8" fillId="0" borderId="74" xfId="65" applyNumberFormat="1" applyFont="1" applyFill="1" applyBorder="1" applyAlignment="1" applyProtection="1">
      <alignment horizontal="center" vertical="center" shrinkToFit="1"/>
      <protection/>
    </xf>
    <xf numFmtId="0" fontId="0" fillId="0" borderId="22" xfId="0" applyNumberFormat="1" applyFont="1" applyBorder="1" applyAlignment="1" applyProtection="1">
      <alignment vertical="center"/>
      <protection/>
    </xf>
    <xf numFmtId="0" fontId="0" fillId="0" borderId="37" xfId="0" applyNumberFormat="1" applyFont="1" applyBorder="1" applyAlignment="1" applyProtection="1">
      <alignment vertical="center"/>
      <protection/>
    </xf>
    <xf numFmtId="0" fontId="33" fillId="0" borderId="76" xfId="0" applyNumberFormat="1" applyFont="1" applyBorder="1" applyAlignment="1" applyProtection="1">
      <alignment vertical="center" shrinkToFit="1"/>
      <protection/>
    </xf>
    <xf numFmtId="0" fontId="3" fillId="0" borderId="76" xfId="63" applyNumberFormat="1" applyFont="1" applyBorder="1" applyAlignment="1" applyProtection="1">
      <alignment horizontal="center" vertical="center" shrinkToFit="1"/>
      <protection/>
    </xf>
    <xf numFmtId="0" fontId="8" fillId="0" borderId="61" xfId="63" applyNumberFormat="1" applyFont="1" applyFill="1" applyBorder="1" applyAlignment="1" applyProtection="1">
      <alignment horizontal="center" vertical="center" shrinkToFit="1"/>
      <protection/>
    </xf>
    <xf numFmtId="0" fontId="8" fillId="0" borderId="77" xfId="63" applyNumberFormat="1" applyFont="1" applyFill="1" applyBorder="1" applyAlignment="1" applyProtection="1">
      <alignment horizontal="center" vertical="center" shrinkToFit="1"/>
      <protection/>
    </xf>
    <xf numFmtId="0" fontId="8" fillId="0" borderId="74" xfId="63" applyNumberFormat="1" applyFont="1" applyFill="1" applyBorder="1" applyAlignment="1" applyProtection="1">
      <alignment horizontal="center" vertical="center" shrinkToFit="1"/>
      <protection/>
    </xf>
    <xf numFmtId="0" fontId="0" fillId="0" borderId="20" xfId="0" applyNumberFormat="1" applyFont="1" applyBorder="1" applyAlignment="1" applyProtection="1">
      <alignment vertical="center"/>
      <protection/>
    </xf>
    <xf numFmtId="0" fontId="0" fillId="0" borderId="162" xfId="0" applyNumberFormat="1" applyFont="1" applyBorder="1" applyAlignment="1" applyProtection="1">
      <alignment vertical="center"/>
      <protection/>
    </xf>
    <xf numFmtId="0" fontId="0" fillId="0" borderId="37" xfId="0" applyNumberFormat="1" applyFont="1" applyBorder="1" applyAlignment="1" applyProtection="1">
      <alignment vertical="center" shrinkToFit="1"/>
      <protection/>
    </xf>
    <xf numFmtId="0" fontId="1" fillId="0" borderId="37" xfId="65" applyNumberFormat="1" applyFont="1" applyFill="1" applyBorder="1" applyAlignment="1" applyProtection="1">
      <alignment horizontal="center" vertical="center" shrinkToFit="1"/>
      <protection/>
    </xf>
    <xf numFmtId="0" fontId="1" fillId="0" borderId="76" xfId="65" applyNumberFormat="1" applyFont="1" applyFill="1" applyBorder="1" applyAlignment="1" applyProtection="1">
      <alignment horizontal="center" vertical="center" shrinkToFit="1"/>
      <protection/>
    </xf>
    <xf numFmtId="0" fontId="8" fillId="0" borderId="77" xfId="65" applyNumberFormat="1" applyFont="1" applyFill="1" applyBorder="1" applyAlignment="1" applyProtection="1">
      <alignment horizontal="center" vertical="center" shrinkToFit="1"/>
      <protection/>
    </xf>
    <xf numFmtId="0" fontId="8" fillId="0" borderId="163" xfId="65" applyNumberFormat="1" applyFont="1" applyFill="1" applyBorder="1" applyAlignment="1" applyProtection="1">
      <alignment horizontal="center" vertical="center" shrinkToFit="1"/>
      <protection/>
    </xf>
    <xf numFmtId="0" fontId="29" fillId="0" borderId="164" xfId="63" applyNumberFormat="1" applyFont="1" applyFill="1" applyBorder="1" applyAlignment="1" applyProtection="1">
      <alignment horizontal="center" vertical="center" shrinkToFit="1"/>
      <protection/>
    </xf>
    <xf numFmtId="0" fontId="29" fillId="0" borderId="76" xfId="63" applyNumberFormat="1" applyFont="1" applyFill="1" applyBorder="1" applyAlignment="1" applyProtection="1">
      <alignment horizontal="center" vertical="center" shrinkToFit="1"/>
      <protection/>
    </xf>
    <xf numFmtId="0" fontId="3" fillId="0" borderId="37" xfId="63" applyNumberFormat="1" applyFont="1" applyFill="1" applyBorder="1" applyAlignment="1" applyProtection="1">
      <alignment horizontal="center" vertical="center" shrinkToFit="1"/>
      <protection/>
    </xf>
    <xf numFmtId="0" fontId="3" fillId="0" borderId="76" xfId="63" applyNumberFormat="1" applyFont="1" applyFill="1" applyBorder="1" applyAlignment="1" applyProtection="1">
      <alignment horizontal="center" vertical="center" shrinkToFit="1"/>
      <protection/>
    </xf>
    <xf numFmtId="0" fontId="29" fillId="0" borderId="165" xfId="64" applyNumberFormat="1" applyFont="1" applyBorder="1" applyAlignment="1" applyProtection="1">
      <alignment horizontal="center" vertical="center" shrinkToFit="1"/>
      <protection/>
    </xf>
    <xf numFmtId="0" fontId="8" fillId="0" borderId="24" xfId="64" applyNumberFormat="1" applyFont="1" applyBorder="1" applyAlignment="1" applyProtection="1">
      <alignment horizontal="center" vertical="center" shrinkToFit="1"/>
      <protection/>
    </xf>
    <xf numFmtId="0" fontId="29" fillId="0" borderId="105" xfId="64" applyNumberFormat="1" applyFont="1" applyBorder="1" applyAlignment="1" applyProtection="1">
      <alignment horizontal="center" vertical="center"/>
      <protection/>
    </xf>
    <xf numFmtId="0" fontId="29" fillId="0" borderId="165" xfId="64" applyNumberFormat="1" applyFont="1" applyFill="1" applyBorder="1" applyAlignment="1" applyProtection="1">
      <alignment horizontal="center" vertical="center"/>
      <protection/>
    </xf>
    <xf numFmtId="0" fontId="29" fillId="0" borderId="26" xfId="64" applyNumberFormat="1" applyFont="1" applyFill="1" applyBorder="1" applyAlignment="1" applyProtection="1">
      <alignment horizontal="center" vertical="center"/>
      <protection/>
    </xf>
    <xf numFmtId="0" fontId="8" fillId="0" borderId="165" xfId="65" applyNumberFormat="1" applyFont="1" applyFill="1" applyBorder="1" applyAlignment="1" applyProtection="1">
      <alignment horizontal="center" vertical="center" shrinkToFit="1"/>
      <protection/>
    </xf>
    <xf numFmtId="0" fontId="29" fillId="0" borderId="26" xfId="63" applyNumberFormat="1" applyFont="1" applyBorder="1" applyAlignment="1" applyProtection="1">
      <alignment horizontal="center" vertical="center" shrinkToFit="1"/>
      <protection/>
    </xf>
    <xf numFmtId="0" fontId="3" fillId="0" borderId="165" xfId="63" applyNumberFormat="1" applyFont="1" applyBorder="1" applyAlignment="1" applyProtection="1">
      <alignment horizontal="center" vertical="center" shrinkToFit="1"/>
      <protection/>
    </xf>
    <xf numFmtId="0" fontId="3" fillId="0" borderId="26" xfId="63" applyNumberFormat="1" applyFont="1" applyBorder="1" applyAlignment="1" applyProtection="1">
      <alignment horizontal="center" vertical="center" shrinkToFit="1"/>
      <protection/>
    </xf>
    <xf numFmtId="0" fontId="8" fillId="0" borderId="24" xfId="63" applyNumberFormat="1" applyFont="1" applyFill="1" applyBorder="1" applyAlignment="1" applyProtection="1">
      <alignment horizontal="center" vertical="center" shrinkToFit="1"/>
      <protection/>
    </xf>
    <xf numFmtId="0" fontId="29" fillId="0" borderId="105" xfId="63" applyNumberFormat="1" applyFont="1" applyBorder="1" applyAlignment="1" applyProtection="1">
      <alignment horizontal="center" vertical="center" shrinkToFit="1"/>
      <protection/>
    </xf>
    <xf numFmtId="0" fontId="29" fillId="0" borderId="105" xfId="63" applyNumberFormat="1" applyFont="1" applyBorder="1" applyAlignment="1" applyProtection="1">
      <alignment horizontal="center" vertical="center" shrinkToFit="1"/>
      <protection/>
    </xf>
    <xf numFmtId="0" fontId="0" fillId="0" borderId="105" xfId="0" applyNumberFormat="1" applyFont="1" applyBorder="1" applyAlignment="1" applyProtection="1">
      <alignment vertical="center"/>
      <protection/>
    </xf>
    <xf numFmtId="0" fontId="29" fillId="0" borderId="105" xfId="64" applyNumberFormat="1" applyFont="1" applyBorder="1" applyAlignment="1" applyProtection="1">
      <alignment horizontal="center" vertical="center" shrinkToFit="1"/>
      <protection/>
    </xf>
    <xf numFmtId="0" fontId="29" fillId="0" borderId="166" xfId="63" applyNumberFormat="1" applyFont="1" applyFill="1" applyBorder="1" applyAlignment="1" applyProtection="1">
      <alignment horizontal="center" vertical="center" shrinkToFit="1"/>
      <protection/>
    </xf>
    <xf numFmtId="0" fontId="29" fillId="0" borderId="26" xfId="63" applyNumberFormat="1" applyFont="1" applyFill="1" applyBorder="1" applyAlignment="1" applyProtection="1">
      <alignment horizontal="center" vertical="center" shrinkToFit="1"/>
      <protection/>
    </xf>
    <xf numFmtId="0" fontId="2" fillId="0" borderId="165" xfId="63" applyNumberFormat="1" applyFont="1" applyBorder="1" applyAlignment="1" applyProtection="1">
      <alignment horizontal="left" vertical="top" shrinkToFit="1"/>
      <protection/>
    </xf>
    <xf numFmtId="0" fontId="3" fillId="0" borderId="165" xfId="63" applyNumberFormat="1" applyFont="1" applyFill="1" applyBorder="1" applyAlignment="1" applyProtection="1">
      <alignment horizontal="center" vertical="center" shrinkToFit="1"/>
      <protection/>
    </xf>
    <xf numFmtId="0" fontId="3" fillId="0" borderId="24" xfId="63" applyNumberFormat="1" applyFont="1" applyFill="1" applyBorder="1" applyAlignment="1" applyProtection="1">
      <alignment horizontal="center" vertical="center" shrinkToFit="1"/>
      <protection/>
    </xf>
    <xf numFmtId="0" fontId="3" fillId="0" borderId="26" xfId="63" applyNumberFormat="1" applyFont="1" applyFill="1" applyBorder="1" applyAlignment="1" applyProtection="1">
      <alignment horizontal="center" vertical="center" shrinkToFit="1"/>
      <protection/>
    </xf>
    <xf numFmtId="0" fontId="1" fillId="0" borderId="165" xfId="65" applyNumberFormat="1" applyFont="1" applyFill="1" applyBorder="1" applyAlignment="1" applyProtection="1">
      <alignment horizontal="center" vertical="center" shrinkToFit="1"/>
      <protection/>
    </xf>
    <xf numFmtId="0" fontId="1" fillId="0" borderId="26" xfId="65" applyNumberFormat="1" applyFont="1" applyFill="1" applyBorder="1" applyAlignment="1" applyProtection="1">
      <alignment horizontal="center" vertical="center" shrinkToFit="1"/>
      <protection/>
    </xf>
    <xf numFmtId="0" fontId="8" fillId="0" borderId="167" xfId="65" applyNumberFormat="1" applyFont="1" applyFill="1" applyBorder="1" applyAlignment="1" applyProtection="1">
      <alignment horizontal="center" vertical="center" shrinkToFit="1"/>
      <protection/>
    </xf>
    <xf numFmtId="0" fontId="29" fillId="0" borderId="25" xfId="63" applyNumberFormat="1" applyFont="1" applyBorder="1" applyAlignment="1" applyProtection="1">
      <alignment horizontal="center" vertical="center" shrinkToFit="1"/>
      <protection/>
    </xf>
    <xf numFmtId="0" fontId="0" fillId="0" borderId="24" xfId="0" applyNumberFormat="1" applyFont="1" applyBorder="1" applyAlignment="1" applyProtection="1">
      <alignment vertical="center"/>
      <protection/>
    </xf>
    <xf numFmtId="49" fontId="3" fillId="0" borderId="150" xfId="63" applyNumberFormat="1" applyFont="1" applyBorder="1" applyAlignment="1" applyProtection="1">
      <alignment horizontal="center" vertical="center" shrinkToFit="1"/>
      <protection/>
    </xf>
    <xf numFmtId="49" fontId="6" fillId="0" borderId="0" xfId="63" applyNumberFormat="1" applyFont="1" applyFill="1" applyAlignment="1" applyProtection="1">
      <alignment horizontal="center" vertical="center"/>
      <protection/>
    </xf>
    <xf numFmtId="49" fontId="6" fillId="0" borderId="0" xfId="63" applyNumberFormat="1" applyFont="1" applyBorder="1" applyAlignment="1" applyProtection="1">
      <alignment horizontal="center" vertical="center"/>
      <protection/>
    </xf>
    <xf numFmtId="49" fontId="6" fillId="0" borderId="16" xfId="63" applyNumberFormat="1" applyFont="1" applyBorder="1" applyAlignment="1" applyProtection="1">
      <alignment horizontal="center" vertical="center"/>
      <protection/>
    </xf>
    <xf numFmtId="49" fontId="3" fillId="0" borderId="0" xfId="63" applyNumberFormat="1" applyFont="1" applyBorder="1" applyAlignment="1" applyProtection="1">
      <alignment horizontal="center" vertical="center" shrinkToFit="1"/>
      <protection/>
    </xf>
    <xf numFmtId="0" fontId="1" fillId="0" borderId="0" xfId="64" applyNumberFormat="1" applyFont="1" applyBorder="1" applyAlignment="1" applyProtection="1">
      <alignment horizontal="center" vertical="center" shrinkToFit="1"/>
      <protection/>
    </xf>
    <xf numFmtId="49" fontId="2" fillId="0" borderId="142" xfId="63" applyNumberFormat="1" applyFont="1" applyBorder="1" applyAlignment="1" applyProtection="1">
      <alignment horizontal="center" vertical="center" shrinkToFit="1"/>
      <protection/>
    </xf>
    <xf numFmtId="49" fontId="2" fillId="0" borderId="143" xfId="63" applyNumberFormat="1" applyFont="1" applyBorder="1" applyAlignment="1" applyProtection="1">
      <alignment horizontal="center" vertical="center" shrinkToFit="1"/>
      <protection/>
    </xf>
    <xf numFmtId="49" fontId="2" fillId="0" borderId="144" xfId="63" applyNumberFormat="1" applyFont="1" applyBorder="1" applyAlignment="1" applyProtection="1">
      <alignment horizontal="center" vertical="center" shrinkToFit="1"/>
      <protection/>
    </xf>
    <xf numFmtId="49" fontId="2" fillId="0" borderId="145" xfId="63" applyNumberFormat="1" applyFont="1" applyBorder="1" applyAlignment="1" applyProtection="1">
      <alignment horizontal="center" vertical="center" shrinkToFit="1"/>
      <protection/>
    </xf>
    <xf numFmtId="49" fontId="8" fillId="0" borderId="146" xfId="63" applyNumberFormat="1" applyFont="1" applyBorder="1" applyAlignment="1" applyProtection="1">
      <alignment horizontal="center" vertical="center" shrinkToFit="1"/>
      <protection/>
    </xf>
    <xf numFmtId="49" fontId="8" fillId="0" borderId="147" xfId="63" applyNumberFormat="1" applyFont="1" applyBorder="1" applyAlignment="1" applyProtection="1">
      <alignment horizontal="center" vertical="center" shrinkToFit="1"/>
      <protection/>
    </xf>
    <xf numFmtId="49" fontId="8" fillId="0" borderId="148" xfId="63" applyNumberFormat="1" applyFont="1" applyBorder="1" applyAlignment="1" applyProtection="1">
      <alignment horizontal="center" vertical="center" shrinkToFit="1"/>
      <protection/>
    </xf>
    <xf numFmtId="49" fontId="8" fillId="0" borderId="14" xfId="63" applyNumberFormat="1" applyFont="1" applyBorder="1" applyAlignment="1" applyProtection="1">
      <alignment horizontal="center" vertical="center" shrinkToFit="1"/>
      <protection/>
    </xf>
    <xf numFmtId="49" fontId="8" fillId="0" borderId="24" xfId="63" applyNumberFormat="1" applyFont="1" applyBorder="1" applyAlignment="1" applyProtection="1">
      <alignment horizontal="center" vertical="center" shrinkToFit="1"/>
      <protection/>
    </xf>
    <xf numFmtId="49" fontId="8" fillId="0" borderId="149" xfId="63" applyNumberFormat="1" applyFont="1" applyBorder="1" applyAlignment="1" applyProtection="1">
      <alignment horizontal="center" vertical="center" shrinkToFit="1"/>
      <protection/>
    </xf>
    <xf numFmtId="49" fontId="8" fillId="0" borderId="101" xfId="63" applyNumberFormat="1" applyFont="1" applyBorder="1" applyAlignment="1" applyProtection="1">
      <alignment horizontal="center" vertical="center" shrinkToFit="1"/>
      <protection/>
    </xf>
    <xf numFmtId="49" fontId="7" fillId="0" borderId="126" xfId="63" applyNumberFormat="1" applyFont="1" applyBorder="1" applyAlignment="1" applyProtection="1">
      <alignment horizontal="center" vertical="center" wrapText="1" shrinkToFit="1"/>
      <protection/>
    </xf>
    <xf numFmtId="49" fontId="7" fillId="0" borderId="127" xfId="63" applyNumberFormat="1" applyFont="1" applyBorder="1" applyAlignment="1" applyProtection="1">
      <alignment horizontal="center" vertical="center" wrapText="1" shrinkToFit="1"/>
      <protection/>
    </xf>
    <xf numFmtId="49" fontId="7" fillId="0" borderId="91" xfId="63" applyNumberFormat="1" applyFont="1" applyBorder="1" applyAlignment="1" applyProtection="1">
      <alignment horizontal="center" vertical="center" wrapText="1" shrinkToFit="1"/>
      <protection/>
    </xf>
    <xf numFmtId="49" fontId="7" fillId="0" borderId="0" xfId="63" applyNumberFormat="1" applyFont="1" applyBorder="1" applyAlignment="1" applyProtection="1">
      <alignment horizontal="center" vertical="center" wrapText="1" shrinkToFit="1"/>
      <protection/>
    </xf>
    <xf numFmtId="49" fontId="7" fillId="0" borderId="119" xfId="63" applyNumberFormat="1" applyFont="1" applyBorder="1" applyAlignment="1" applyProtection="1">
      <alignment horizontal="center" vertical="center" wrapText="1" shrinkToFit="1"/>
      <protection/>
    </xf>
    <xf numFmtId="49" fontId="7" fillId="0" borderId="16" xfId="63" applyNumberFormat="1" applyFont="1" applyBorder="1" applyAlignment="1" applyProtection="1">
      <alignment horizontal="center" vertical="center" wrapText="1" shrinkToFit="1"/>
      <protection/>
    </xf>
    <xf numFmtId="49" fontId="8" fillId="0" borderId="128" xfId="64" applyNumberFormat="1" applyFont="1" applyBorder="1" applyAlignment="1" applyProtection="1">
      <alignment horizontal="left" vertical="center" shrinkToFit="1"/>
      <protection/>
    </xf>
    <xf numFmtId="49" fontId="8" fillId="0" borderId="66" xfId="64" applyNumberFormat="1" applyFont="1" applyBorder="1" applyAlignment="1" applyProtection="1">
      <alignment horizontal="left" vertical="center" shrinkToFit="1"/>
      <protection/>
    </xf>
    <xf numFmtId="49" fontId="8" fillId="0" borderId="129" xfId="64" applyNumberFormat="1" applyFont="1" applyBorder="1" applyAlignment="1" applyProtection="1">
      <alignment horizontal="left" vertical="center" shrinkToFit="1"/>
      <protection/>
    </xf>
    <xf numFmtId="49" fontId="8" fillId="0" borderId="130" xfId="64" applyNumberFormat="1" applyFont="1" applyBorder="1" applyAlignment="1" applyProtection="1">
      <alignment horizontal="left" vertical="center" shrinkToFit="1"/>
      <protection/>
    </xf>
    <xf numFmtId="49" fontId="8" fillId="0" borderId="0" xfId="64" applyNumberFormat="1" applyFont="1" applyBorder="1" applyAlignment="1" applyProtection="1">
      <alignment horizontal="left" vertical="center" shrinkToFit="1"/>
      <protection/>
    </xf>
    <xf numFmtId="49" fontId="8" fillId="0" borderId="131" xfId="63" applyNumberFormat="1" applyFont="1" applyBorder="1" applyAlignment="1" applyProtection="1">
      <alignment horizontal="left" vertical="center" shrinkToFit="1"/>
      <protection/>
    </xf>
    <xf numFmtId="49" fontId="8" fillId="0" borderId="132" xfId="63" applyNumberFormat="1" applyFont="1" applyBorder="1" applyAlignment="1" applyProtection="1">
      <alignment horizontal="left" vertical="center" shrinkToFit="1"/>
      <protection/>
    </xf>
    <xf numFmtId="49" fontId="8" fillId="0" borderId="125" xfId="63" applyNumberFormat="1" applyFont="1" applyBorder="1" applyAlignment="1" applyProtection="1">
      <alignment horizontal="left" vertical="center" shrinkToFit="1"/>
      <protection/>
    </xf>
    <xf numFmtId="49" fontId="8" fillId="0" borderId="65" xfId="64" applyNumberFormat="1" applyFont="1" applyBorder="1" applyAlignment="1" applyProtection="1">
      <alignment horizontal="left" vertical="center" shrinkToFit="1"/>
      <protection/>
    </xf>
    <xf numFmtId="49" fontId="8" fillId="0" borderId="0" xfId="64" applyNumberFormat="1" applyFont="1" applyBorder="1" applyAlignment="1" applyProtection="1">
      <alignment horizontal="left" vertical="center" shrinkToFit="1"/>
      <protection/>
    </xf>
    <xf numFmtId="49" fontId="8" fillId="0" borderId="133" xfId="63" applyNumberFormat="1" applyFont="1" applyBorder="1" applyAlignment="1" applyProtection="1">
      <alignment horizontal="left" vertical="center" shrinkToFit="1"/>
      <protection/>
    </xf>
    <xf numFmtId="49" fontId="8" fillId="0" borderId="65" xfId="64" applyNumberFormat="1" applyFont="1" applyBorder="1" applyAlignment="1" applyProtection="1">
      <alignment vertical="center" shrinkToFit="1"/>
      <protection/>
    </xf>
    <xf numFmtId="49" fontId="8" fillId="0" borderId="66" xfId="64" applyNumberFormat="1" applyFont="1" applyBorder="1" applyAlignment="1" applyProtection="1">
      <alignment vertical="center" shrinkToFit="1"/>
      <protection/>
    </xf>
    <xf numFmtId="49" fontId="8" fillId="0" borderId="67" xfId="64" applyNumberFormat="1" applyFont="1" applyBorder="1" applyAlignment="1" applyProtection="1">
      <alignment vertical="center" shrinkToFit="1"/>
      <protection/>
    </xf>
    <xf numFmtId="49" fontId="8" fillId="0" borderId="68" xfId="64" applyNumberFormat="1" applyFont="1" applyBorder="1" applyAlignment="1" applyProtection="1">
      <alignment horizontal="left" vertical="center" shrinkToFit="1"/>
      <protection/>
    </xf>
    <xf numFmtId="180" fontId="8" fillId="0" borderId="119" xfId="64" applyNumberFormat="1" applyFont="1" applyFill="1" applyBorder="1" applyAlignment="1" applyProtection="1">
      <alignment horizontal="center" vertical="center" shrinkToFit="1"/>
      <protection/>
    </xf>
    <xf numFmtId="180" fontId="8" fillId="0" borderId="16" xfId="64" applyNumberFormat="1" applyFont="1" applyFill="1" applyBorder="1" applyAlignment="1" applyProtection="1">
      <alignment horizontal="center" vertical="center" shrinkToFit="1"/>
      <protection/>
    </xf>
    <xf numFmtId="49" fontId="7" fillId="0" borderId="120" xfId="62" applyNumberFormat="1" applyFont="1" applyBorder="1" applyAlignment="1" applyProtection="1">
      <alignment horizontal="center" vertical="center" textRotation="255" shrinkToFit="1"/>
      <protection/>
    </xf>
    <xf numFmtId="49" fontId="7" fillId="0" borderId="121" xfId="62" applyNumberFormat="1" applyFont="1" applyBorder="1" applyAlignment="1" applyProtection="1">
      <alignment horizontal="center" vertical="center" textRotation="255" shrinkToFit="1"/>
      <protection/>
    </xf>
    <xf numFmtId="49" fontId="8" fillId="0" borderId="0" xfId="64" applyNumberFormat="1" applyFont="1" applyBorder="1" applyAlignment="1" applyProtection="1">
      <alignment horizontal="center" vertical="center" shrinkToFit="1"/>
      <protection/>
    </xf>
    <xf numFmtId="49" fontId="7" fillId="0" borderId="0" xfId="61" applyNumberFormat="1" applyFont="1" applyBorder="1" applyAlignment="1" applyProtection="1">
      <alignment horizontal="center" vertical="center" shrinkToFit="1"/>
      <protection/>
    </xf>
    <xf numFmtId="49" fontId="7" fillId="0" borderId="16" xfId="61" applyNumberFormat="1" applyFont="1" applyBorder="1" applyAlignment="1" applyProtection="1">
      <alignment horizontal="center" vertical="center" shrinkToFit="1"/>
      <protection/>
    </xf>
    <xf numFmtId="49" fontId="7" fillId="0" borderId="16" xfId="64" applyNumberFormat="1" applyFont="1" applyBorder="1" applyAlignment="1" applyProtection="1">
      <alignment horizontal="center" vertical="center" shrinkToFit="1"/>
      <protection/>
    </xf>
    <xf numFmtId="49" fontId="8" fillId="0" borderId="114" xfId="63" applyNumberFormat="1" applyFont="1" applyBorder="1" applyAlignment="1" applyProtection="1">
      <alignment horizontal="center" vertical="center" wrapText="1" shrinkToFit="1"/>
      <protection/>
    </xf>
    <xf numFmtId="49" fontId="8" fillId="0" borderId="109" xfId="63" applyNumberFormat="1" applyFont="1" applyBorder="1" applyAlignment="1" applyProtection="1">
      <alignment horizontal="center" vertical="center" wrapText="1" shrinkToFit="1"/>
      <protection/>
    </xf>
    <xf numFmtId="49" fontId="8" fillId="0" borderId="83" xfId="63" applyNumberFormat="1" applyFont="1" applyBorder="1" applyAlignment="1" applyProtection="1">
      <alignment horizontal="center" vertical="center" wrapText="1" shrinkToFit="1"/>
      <protection/>
    </xf>
    <xf numFmtId="49" fontId="8" fillId="0" borderId="62" xfId="63" applyNumberFormat="1" applyFont="1" applyBorder="1" applyAlignment="1" applyProtection="1">
      <alignment horizontal="center" vertical="center" wrapText="1" shrinkToFit="1"/>
      <protection/>
    </xf>
    <xf numFmtId="0" fontId="3" fillId="0" borderId="97" xfId="63" applyNumberFormat="1" applyFont="1" applyFill="1" applyBorder="1" applyAlignment="1" applyProtection="1">
      <alignment horizontal="center" vertical="center" shrinkToFit="1"/>
      <protection/>
    </xf>
    <xf numFmtId="0" fontId="3" fillId="0" borderId="98" xfId="63" applyNumberFormat="1" applyFont="1" applyFill="1" applyBorder="1" applyAlignment="1" applyProtection="1">
      <alignment horizontal="center" vertical="center" shrinkToFit="1"/>
      <protection/>
    </xf>
    <xf numFmtId="0" fontId="8" fillId="0" borderId="97" xfId="65" applyNumberFormat="1" applyFont="1" applyFill="1" applyBorder="1" applyAlignment="1" applyProtection="1">
      <alignment horizontal="center" vertical="center" shrinkToFit="1"/>
      <protection/>
    </xf>
    <xf numFmtId="0" fontId="8" fillId="0" borderId="103" xfId="65" applyNumberFormat="1" applyFont="1" applyFill="1" applyBorder="1" applyAlignment="1" applyProtection="1">
      <alignment horizontal="center" vertical="center" shrinkToFit="1"/>
      <protection/>
    </xf>
    <xf numFmtId="0" fontId="8" fillId="0" borderId="75" xfId="65" applyNumberFormat="1" applyFont="1" applyFill="1" applyBorder="1" applyAlignment="1" applyProtection="1">
      <alignment horizontal="center" vertical="center" shrinkToFit="1"/>
      <protection/>
    </xf>
    <xf numFmtId="0" fontId="0" fillId="0" borderId="90" xfId="0" applyNumberFormat="1" applyFont="1" applyBorder="1" applyAlignment="1" applyProtection="1">
      <alignment vertical="center"/>
      <protection/>
    </xf>
    <xf numFmtId="0" fontId="0" fillId="0" borderId="13" xfId="0" applyNumberFormat="1" applyFont="1" applyBorder="1" applyAlignment="1" applyProtection="1">
      <alignment vertical="center"/>
      <protection/>
    </xf>
    <xf numFmtId="0" fontId="0" fillId="0" borderId="13" xfId="0" applyNumberFormat="1" applyFont="1" applyBorder="1" applyAlignment="1" applyProtection="1">
      <alignment vertical="center" shrinkToFit="1"/>
      <protection/>
    </xf>
    <xf numFmtId="0" fontId="8" fillId="0" borderId="0" xfId="64" applyNumberFormat="1" applyFont="1" applyBorder="1" applyAlignment="1" applyProtection="1">
      <alignment horizontal="center" shrinkToFit="1"/>
      <protection/>
    </xf>
    <xf numFmtId="0" fontId="8" fillId="0" borderId="91" xfId="65" applyNumberFormat="1" applyFont="1" applyFill="1" applyBorder="1" applyAlignment="1" applyProtection="1">
      <alignment horizontal="center" vertical="center" shrinkToFit="1"/>
      <protection/>
    </xf>
    <xf numFmtId="0" fontId="8" fillId="0" borderId="97" xfId="63" applyNumberFormat="1" applyFont="1" applyFill="1" applyBorder="1" applyAlignment="1" applyProtection="1">
      <alignment horizontal="center" vertical="center" shrinkToFit="1"/>
      <protection/>
    </xf>
    <xf numFmtId="0" fontId="8" fillId="0" borderId="103" xfId="63" applyNumberFormat="1" applyFont="1" applyFill="1" applyBorder="1" applyAlignment="1" applyProtection="1">
      <alignment horizontal="center" vertical="center" shrinkToFit="1"/>
      <protection/>
    </xf>
    <xf numFmtId="0" fontId="8" fillId="0" borderId="75" xfId="63" applyNumberFormat="1" applyFont="1" applyFill="1" applyBorder="1" applyAlignment="1" applyProtection="1">
      <alignment horizontal="center" vertical="center" shrinkToFit="1"/>
      <protection/>
    </xf>
    <xf numFmtId="0" fontId="8" fillId="0" borderId="0" xfId="64" applyNumberFormat="1" applyFont="1" applyBorder="1" applyAlignment="1" applyProtection="1">
      <alignment horizontal="center" vertical="center" shrinkToFit="1"/>
      <protection/>
    </xf>
    <xf numFmtId="0" fontId="8" fillId="0" borderId="13" xfId="64" applyNumberFormat="1" applyFont="1" applyBorder="1" applyAlignment="1" applyProtection="1">
      <alignment horizontal="center" vertical="center" shrinkToFit="1"/>
      <protection/>
    </xf>
    <xf numFmtId="49" fontId="29" fillId="0" borderId="24" xfId="64" applyNumberFormat="1" applyFont="1" applyBorder="1" applyAlignment="1" applyProtection="1">
      <alignment horizontal="center" vertical="center"/>
      <protection/>
    </xf>
    <xf numFmtId="0" fontId="8" fillId="0" borderId="0" xfId="63" applyNumberFormat="1" applyFont="1" applyFill="1" applyBorder="1" applyAlignment="1" applyProtection="1">
      <alignment horizontal="center" shrinkToFit="1"/>
      <protection/>
    </xf>
    <xf numFmtId="0" fontId="8" fillId="0" borderId="22" xfId="64" applyNumberFormat="1" applyFont="1" applyBorder="1" applyAlignment="1" applyProtection="1">
      <alignment horizontal="center" shrinkToFit="1"/>
      <protection/>
    </xf>
    <xf numFmtId="0" fontId="8" fillId="0" borderId="22" xfId="63" applyNumberFormat="1" applyFont="1" applyFill="1" applyBorder="1" applyAlignment="1" applyProtection="1">
      <alignment horizontal="center" shrinkToFit="1"/>
      <protection/>
    </xf>
    <xf numFmtId="0" fontId="8" fillId="0" borderId="20" xfId="64" applyNumberFormat="1" applyFont="1" applyBorder="1" applyAlignment="1" applyProtection="1">
      <alignment horizontal="center" shrinkToFit="1"/>
      <protection/>
    </xf>
    <xf numFmtId="0" fontId="8" fillId="0" borderId="20" xfId="63" applyNumberFormat="1" applyFont="1" applyFill="1" applyBorder="1" applyAlignment="1" applyProtection="1">
      <alignment horizontal="center" shrinkToFit="1"/>
      <protection/>
    </xf>
    <xf numFmtId="0" fontId="8" fillId="0" borderId="107" xfId="64" applyNumberFormat="1" applyFont="1" applyBorder="1" applyAlignment="1" applyProtection="1">
      <alignment horizontal="center" shrinkToFit="1"/>
      <protection/>
    </xf>
    <xf numFmtId="0" fontId="8" fillId="0" borderId="106" xfId="63" applyNumberFormat="1" applyFont="1" applyFill="1" applyBorder="1" applyAlignment="1" applyProtection="1">
      <alignment horizontal="center" shrinkToFit="1"/>
      <protection/>
    </xf>
    <xf numFmtId="0" fontId="8" fillId="0" borderId="107" xfId="63" applyNumberFormat="1" applyFont="1" applyFill="1" applyBorder="1" applyAlignment="1" applyProtection="1">
      <alignment horizontal="center" shrinkToFit="1"/>
      <protection/>
    </xf>
    <xf numFmtId="0" fontId="8" fillId="0" borderId="0" xfId="63" applyNumberFormat="1" applyFont="1" applyFill="1" applyBorder="1" applyAlignment="1" applyProtection="1">
      <alignment horizontal="center" vertical="center" shrinkToFit="1"/>
      <protection/>
    </xf>
    <xf numFmtId="49" fontId="8" fillId="0" borderId="0" xfId="63" applyNumberFormat="1" applyFont="1" applyBorder="1" applyAlignment="1" applyProtection="1">
      <alignment horizontal="left" vertical="center"/>
      <protection/>
    </xf>
    <xf numFmtId="49" fontId="8" fillId="0" borderId="0" xfId="63" applyNumberFormat="1" applyFont="1" applyBorder="1" applyAlignment="1" applyProtection="1">
      <alignment horizontal="left" vertical="center"/>
      <protection/>
    </xf>
    <xf numFmtId="49" fontId="8" fillId="0" borderId="0" xfId="63" applyNumberFormat="1" applyFont="1" applyBorder="1" applyAlignment="1" applyProtection="1">
      <alignment horizontal="left" vertical="center"/>
      <protection/>
    </xf>
    <xf numFmtId="0" fontId="8" fillId="0" borderId="0" xfId="63" applyNumberFormat="1" applyFont="1" applyFill="1" applyBorder="1" applyAlignment="1" applyProtection="1">
      <alignment horizontal="center" vertical="center" shrinkToFit="1"/>
      <protection/>
    </xf>
    <xf numFmtId="0" fontId="8" fillId="0" borderId="0" xfId="64" applyNumberFormat="1" applyFont="1" applyBorder="1" applyAlignment="1" applyProtection="1">
      <alignment horizontal="center" vertical="center" shrinkToFit="1"/>
      <protection/>
    </xf>
    <xf numFmtId="0" fontId="8" fillId="0" borderId="159" xfId="65" applyNumberFormat="1" applyFont="1" applyFill="1" applyBorder="1" applyAlignment="1" applyProtection="1">
      <alignment horizontal="center" vertical="center" shrinkToFit="1"/>
      <protection/>
    </xf>
    <xf numFmtId="0" fontId="29" fillId="0" borderId="159" xfId="64" applyNumberFormat="1" applyFont="1" applyFill="1" applyBorder="1" applyAlignment="1" applyProtection="1">
      <alignment horizontal="center" vertical="center"/>
      <protection locked="0"/>
    </xf>
    <xf numFmtId="0" fontId="29" fillId="0" borderId="28" xfId="64" applyNumberFormat="1" applyFont="1" applyFill="1" applyBorder="1" applyAlignment="1" applyProtection="1">
      <alignment horizontal="center" vertical="center"/>
      <protection locked="0"/>
    </xf>
    <xf numFmtId="0" fontId="29" fillId="0" borderId="63" xfId="64" applyNumberFormat="1" applyFont="1" applyFill="1" applyBorder="1" applyAlignment="1" applyProtection="1">
      <alignment horizontal="center" vertical="center"/>
      <protection locked="0"/>
    </xf>
    <xf numFmtId="0" fontId="29" fillId="0" borderId="62" xfId="64" applyNumberFormat="1" applyFont="1" applyFill="1" applyBorder="1" applyAlignment="1" applyProtection="1">
      <alignment horizontal="center" vertical="center"/>
      <protection locked="0"/>
    </xf>
    <xf numFmtId="0" fontId="29" fillId="0" borderId="159" xfId="64" applyNumberFormat="1" applyFont="1" applyBorder="1" applyAlignment="1" applyProtection="1">
      <alignment horizontal="center" vertical="center" shrinkToFit="1"/>
      <protection locked="0"/>
    </xf>
    <xf numFmtId="0" fontId="29" fillId="0" borderId="0" xfId="64" applyNumberFormat="1" applyFont="1" applyBorder="1" applyAlignment="1" applyProtection="1">
      <alignment horizontal="center" vertical="center" shrinkToFit="1"/>
      <protection locked="0"/>
    </xf>
    <xf numFmtId="0" fontId="29" fillId="0" borderId="160" xfId="64" applyNumberFormat="1" applyFont="1" applyBorder="1" applyAlignment="1" applyProtection="1">
      <alignment horizontal="center" vertical="center" shrinkToFit="1"/>
      <protection locked="0"/>
    </xf>
    <xf numFmtId="0" fontId="29" fillId="0" borderId="63" xfId="64" applyNumberFormat="1" applyFont="1" applyBorder="1" applyAlignment="1" applyProtection="1">
      <alignment horizontal="center" vertical="center" shrinkToFit="1"/>
      <protection locked="0"/>
    </xf>
    <xf numFmtId="0" fontId="29" fillId="0" borderId="18" xfId="64" applyNumberFormat="1" applyFont="1" applyBorder="1" applyAlignment="1" applyProtection="1">
      <alignment horizontal="center" vertical="center" shrinkToFit="1"/>
      <protection locked="0"/>
    </xf>
    <xf numFmtId="0" fontId="29" fillId="0" borderId="73" xfId="64" applyNumberFormat="1" applyFont="1" applyBorder="1" applyAlignment="1" applyProtection="1">
      <alignment horizontal="center" vertical="center" shrinkToFit="1"/>
      <protection locked="0"/>
    </xf>
    <xf numFmtId="0" fontId="40" fillId="0" borderId="116" xfId="63" applyNumberFormat="1" applyFont="1" applyBorder="1" applyAlignment="1" applyProtection="1">
      <alignment horizontal="center" vertical="center" shrinkToFit="1"/>
      <protection/>
    </xf>
    <xf numFmtId="0" fontId="40" fillId="0" borderId="168" xfId="63" applyNumberFormat="1" applyFont="1" applyBorder="1" applyAlignment="1" applyProtection="1">
      <alignment horizontal="center" vertical="center" shrinkToFit="1"/>
      <protection/>
    </xf>
    <xf numFmtId="0" fontId="40" fillId="0" borderId="169" xfId="63" applyNumberFormat="1" applyFont="1" applyBorder="1" applyAlignment="1" applyProtection="1">
      <alignment horizontal="center" vertical="center" shrinkToFit="1"/>
      <protection/>
    </xf>
    <xf numFmtId="0" fontId="40" fillId="0" borderId="170" xfId="63" applyNumberFormat="1" applyFont="1" applyBorder="1" applyAlignment="1" applyProtection="1">
      <alignment horizontal="center" vertical="center" shrinkToFit="1"/>
      <protection/>
    </xf>
    <xf numFmtId="0" fontId="0" fillId="0" borderId="0" xfId="0" applyNumberFormat="1" applyFont="1" applyBorder="1" applyAlignment="1" applyProtection="1">
      <alignment vertical="center"/>
      <protection/>
    </xf>
    <xf numFmtId="0" fontId="8" fillId="0" borderId="99" xfId="65" applyNumberFormat="1" applyFont="1" applyFill="1" applyBorder="1" applyAlignment="1" applyProtection="1">
      <alignment horizontal="center" vertical="center" shrinkToFit="1"/>
      <protection/>
    </xf>
    <xf numFmtId="0" fontId="29" fillId="0" borderId="61" xfId="64" applyNumberFormat="1" applyFont="1" applyFill="1" applyBorder="1" applyAlignment="1" applyProtection="1">
      <alignment horizontal="center" vertical="center"/>
      <protection locked="0"/>
    </xf>
    <xf numFmtId="0" fontId="29" fillId="0" borderId="23" xfId="64" applyNumberFormat="1" applyFont="1" applyFill="1" applyBorder="1" applyAlignment="1" applyProtection="1">
      <alignment horizontal="center" vertical="center"/>
      <protection locked="0"/>
    </xf>
    <xf numFmtId="0" fontId="29" fillId="0" borderId="74" xfId="64" applyNumberFormat="1" applyFont="1" applyFill="1" applyBorder="1" applyAlignment="1" applyProtection="1">
      <alignment horizontal="center" vertical="center"/>
      <protection locked="0"/>
    </xf>
    <xf numFmtId="0" fontId="29" fillId="0" borderId="76" xfId="64" applyNumberFormat="1" applyFont="1" applyFill="1" applyBorder="1" applyAlignment="1" applyProtection="1">
      <alignment horizontal="center" vertical="center"/>
      <protection locked="0"/>
    </xf>
    <xf numFmtId="0" fontId="29" fillId="0" borderId="61" xfId="64" applyNumberFormat="1" applyFont="1" applyBorder="1" applyAlignment="1" applyProtection="1">
      <alignment horizontal="center" vertical="center" shrinkToFit="1"/>
      <protection locked="0"/>
    </xf>
    <xf numFmtId="0" fontId="29" fillId="0" borderId="20" xfId="64" applyNumberFormat="1" applyFont="1" applyBorder="1" applyAlignment="1" applyProtection="1">
      <alignment horizontal="center" vertical="center" shrinkToFit="1"/>
      <protection locked="0"/>
    </xf>
    <xf numFmtId="0" fontId="29" fillId="0" borderId="72" xfId="64" applyNumberFormat="1" applyFont="1" applyBorder="1" applyAlignment="1" applyProtection="1">
      <alignment horizontal="center" vertical="center" shrinkToFit="1"/>
      <protection locked="0"/>
    </xf>
    <xf numFmtId="0" fontId="29" fillId="0" borderId="74" xfId="64" applyNumberFormat="1" applyFont="1" applyBorder="1" applyAlignment="1" applyProtection="1">
      <alignment horizontal="center" vertical="center" shrinkToFit="1"/>
      <protection locked="0"/>
    </xf>
    <xf numFmtId="0" fontId="29" fillId="0" borderId="37" xfId="64" applyNumberFormat="1" applyFont="1" applyBorder="1" applyAlignment="1" applyProtection="1">
      <alignment horizontal="center" vertical="center" shrinkToFit="1"/>
      <protection locked="0"/>
    </xf>
    <xf numFmtId="0" fontId="29" fillId="0" borderId="161" xfId="64" applyNumberFormat="1" applyFont="1" applyBorder="1" applyAlignment="1" applyProtection="1">
      <alignment horizontal="center" vertical="center" shrinkToFit="1"/>
      <protection locked="0"/>
    </xf>
    <xf numFmtId="0" fontId="8" fillId="0" borderId="37" xfId="64" applyNumberFormat="1" applyFont="1" applyBorder="1" applyAlignment="1" applyProtection="1">
      <alignment horizontal="center" vertical="center" shrinkToFit="1"/>
      <protection/>
    </xf>
    <xf numFmtId="0" fontId="0" fillId="0" borderId="37" xfId="0" applyNumberFormat="1" applyFont="1" applyBorder="1" applyAlignment="1" applyProtection="1">
      <alignment vertical="center"/>
      <protection/>
    </xf>
    <xf numFmtId="0" fontId="0" fillId="0" borderId="162" xfId="0" applyNumberFormat="1" applyFont="1" applyBorder="1" applyAlignment="1" applyProtection="1">
      <alignment vertical="center"/>
      <protection/>
    </xf>
    <xf numFmtId="0" fontId="0" fillId="0" borderId="37" xfId="0" applyNumberFormat="1" applyFont="1" applyBorder="1" applyAlignment="1" applyProtection="1">
      <alignment vertical="center" shrinkToFit="1"/>
      <protection/>
    </xf>
    <xf numFmtId="0" fontId="8" fillId="0" borderId="163" xfId="65" applyNumberFormat="1" applyFont="1" applyFill="1" applyBorder="1" applyAlignment="1" applyProtection="1">
      <alignment horizontal="center" vertical="center" shrinkToFit="1"/>
      <protection/>
    </xf>
    <xf numFmtId="0" fontId="29" fillId="0" borderId="165" xfId="64" applyNumberFormat="1" applyFont="1" applyFill="1" applyBorder="1" applyAlignment="1" applyProtection="1">
      <alignment horizontal="center" vertical="center"/>
      <protection locked="0"/>
    </xf>
    <xf numFmtId="0" fontId="29" fillId="0" borderId="26" xfId="64" applyNumberFormat="1" applyFont="1" applyFill="1" applyBorder="1" applyAlignment="1" applyProtection="1">
      <alignment horizontal="center" vertical="center"/>
      <protection locked="0"/>
    </xf>
    <xf numFmtId="0" fontId="29" fillId="0" borderId="165" xfId="64" applyNumberFormat="1" applyFont="1" applyBorder="1" applyAlignment="1" applyProtection="1">
      <alignment horizontal="center" vertical="center" shrinkToFit="1"/>
      <protection locked="0"/>
    </xf>
    <xf numFmtId="0" fontId="29" fillId="0" borderId="24" xfId="64" applyNumberFormat="1" applyFont="1" applyBorder="1" applyAlignment="1" applyProtection="1">
      <alignment horizontal="center" vertical="center" shrinkToFit="1"/>
      <protection locked="0"/>
    </xf>
    <xf numFmtId="0" fontId="29" fillId="0" borderId="15" xfId="64" applyNumberFormat="1" applyFont="1" applyBorder="1" applyAlignment="1" applyProtection="1">
      <alignment horizontal="center" vertical="center" shrinkToFit="1"/>
      <protection locked="0"/>
    </xf>
    <xf numFmtId="0" fontId="8" fillId="0" borderId="24" xfId="64" applyNumberFormat="1" applyFont="1" applyBorder="1" applyAlignment="1" applyProtection="1">
      <alignment horizontal="center" vertical="center" shrinkToFit="1"/>
      <protection/>
    </xf>
    <xf numFmtId="0" fontId="8" fillId="0" borderId="24" xfId="63" applyNumberFormat="1" applyFont="1" applyFill="1" applyBorder="1" applyAlignment="1" applyProtection="1">
      <alignment horizontal="center" vertical="center" shrinkToFit="1"/>
      <protection/>
    </xf>
    <xf numFmtId="0" fontId="8" fillId="0" borderId="165" xfId="65" applyNumberFormat="1" applyFont="1" applyFill="1" applyBorder="1" applyAlignment="1" applyProtection="1">
      <alignment horizontal="center" vertical="center" shrinkToFit="1"/>
      <protection/>
    </xf>
    <xf numFmtId="0" fontId="0" fillId="0" borderId="105" xfId="0" applyNumberFormat="1" applyFont="1" applyBorder="1" applyAlignment="1" applyProtection="1">
      <alignment vertical="center"/>
      <protection/>
    </xf>
    <xf numFmtId="0" fontId="8" fillId="0" borderId="167" xfId="65" applyNumberFormat="1" applyFont="1" applyFill="1" applyBorder="1" applyAlignment="1" applyProtection="1">
      <alignment horizontal="center" vertical="center" shrinkToFit="1"/>
      <protection/>
    </xf>
    <xf numFmtId="0" fontId="29" fillId="0" borderId="76" xfId="64" applyNumberFormat="1" applyFont="1" applyFill="1" applyBorder="1" applyAlignment="1" applyProtection="1">
      <alignment horizontal="center" vertical="center"/>
      <protection locked="0"/>
    </xf>
    <xf numFmtId="0" fontId="29" fillId="0" borderId="13" xfId="64" applyNumberFormat="1" applyFont="1" applyBorder="1" applyAlignment="1" applyProtection="1">
      <alignment horizontal="center" vertical="center" shrinkToFit="1"/>
      <protection locked="0"/>
    </xf>
    <xf numFmtId="0" fontId="29" fillId="0" borderId="85" xfId="64" applyNumberFormat="1" applyFont="1" applyBorder="1" applyAlignment="1" applyProtection="1">
      <alignment horizontal="center" vertical="center" shrinkToFit="1"/>
      <protection locked="0"/>
    </xf>
    <xf numFmtId="0" fontId="29" fillId="0" borderId="97" xfId="64" applyNumberFormat="1" applyFont="1" applyFill="1" applyBorder="1" applyAlignment="1" applyProtection="1">
      <alignment horizontal="center" vertical="center"/>
      <protection locked="0"/>
    </xf>
    <xf numFmtId="0" fontId="29" fillId="0" borderId="98" xfId="64" applyNumberFormat="1" applyFont="1" applyFill="1" applyBorder="1" applyAlignment="1" applyProtection="1">
      <alignment horizontal="center" vertical="center"/>
      <protection locked="0"/>
    </xf>
    <xf numFmtId="0" fontId="29" fillId="0" borderId="97" xfId="64" applyNumberFormat="1" applyFont="1" applyBorder="1" applyAlignment="1" applyProtection="1">
      <alignment horizontal="center" vertical="center" shrinkToFit="1"/>
      <protection locked="0"/>
    </xf>
    <xf numFmtId="0" fontId="0" fillId="24" borderId="171" xfId="0" applyFill="1" applyBorder="1" applyAlignment="1">
      <alignment vertical="center"/>
    </xf>
    <xf numFmtId="0" fontId="0" fillId="21" borderId="172" xfId="0" applyFill="1" applyBorder="1" applyAlignment="1" applyProtection="1">
      <alignment vertical="center"/>
      <protection locked="0"/>
    </xf>
    <xf numFmtId="0" fontId="0" fillId="21" borderId="173" xfId="0" applyFill="1" applyBorder="1" applyAlignment="1" applyProtection="1">
      <alignment vertical="center"/>
      <protection locked="0"/>
    </xf>
    <xf numFmtId="0" fontId="0" fillId="21" borderId="44" xfId="0" applyFill="1" applyBorder="1" applyAlignment="1" applyProtection="1">
      <alignment vertical="center"/>
      <protection locked="0"/>
    </xf>
    <xf numFmtId="0" fontId="0" fillId="24" borderId="174" xfId="0" applyFill="1" applyBorder="1" applyAlignment="1">
      <alignment vertical="center"/>
    </xf>
    <xf numFmtId="0" fontId="0" fillId="17" borderId="175" xfId="0" applyFill="1" applyBorder="1" applyAlignment="1">
      <alignment vertical="center"/>
    </xf>
    <xf numFmtId="0" fontId="0" fillId="17" borderId="176" xfId="0" applyFill="1" applyBorder="1" applyAlignment="1">
      <alignment vertical="center"/>
    </xf>
    <xf numFmtId="0" fontId="0" fillId="21" borderId="174" xfId="0" applyFill="1" applyBorder="1" applyAlignment="1" applyProtection="1">
      <alignment vertical="center"/>
      <protection locked="0"/>
    </xf>
    <xf numFmtId="0" fontId="0" fillId="21" borderId="177" xfId="0" applyFill="1" applyBorder="1" applyAlignment="1" applyProtection="1">
      <alignment vertical="center"/>
      <protection locked="0"/>
    </xf>
    <xf numFmtId="0" fontId="0" fillId="0" borderId="175" xfId="0" applyBorder="1" applyAlignment="1" applyProtection="1">
      <alignment vertical="center"/>
      <protection locked="0"/>
    </xf>
    <xf numFmtId="0" fontId="0" fillId="0" borderId="178" xfId="0" applyBorder="1" applyAlignment="1" applyProtection="1">
      <alignment vertical="center"/>
      <protection locked="0"/>
    </xf>
    <xf numFmtId="0" fontId="0" fillId="0" borderId="179" xfId="0" applyBorder="1" applyAlignment="1" applyProtection="1">
      <alignment vertical="center"/>
      <protection locked="0"/>
    </xf>
    <xf numFmtId="0" fontId="0" fillId="21" borderId="180" xfId="0" applyFill="1" applyBorder="1" applyAlignment="1" applyProtection="1">
      <alignment vertical="center"/>
      <protection locked="0"/>
    </xf>
    <xf numFmtId="0" fontId="0" fillId="21" borderId="179" xfId="0" applyFill="1" applyBorder="1" applyAlignment="1" applyProtection="1">
      <alignment vertical="center"/>
      <protection locked="0"/>
    </xf>
    <xf numFmtId="0" fontId="0" fillId="0" borderId="181" xfId="0" applyBorder="1" applyAlignment="1">
      <alignment vertical="center" textRotation="255"/>
    </xf>
    <xf numFmtId="0" fontId="0" fillId="0" borderId="182" xfId="0" applyBorder="1" applyAlignment="1">
      <alignment vertical="center" textRotation="255"/>
    </xf>
    <xf numFmtId="0" fontId="0" fillId="0" borderId="183" xfId="0" applyBorder="1" applyAlignment="1">
      <alignment vertical="top" textRotation="255" indent="2"/>
    </xf>
    <xf numFmtId="0" fontId="0" fillId="0" borderId="181" xfId="0" applyBorder="1" applyAlignment="1">
      <alignment vertical="top" textRotation="255" indent="2"/>
    </xf>
    <xf numFmtId="49" fontId="33" fillId="0" borderId="0" xfId="0" applyNumberFormat="1" applyFont="1" applyAlignment="1">
      <alignment horizontal="center" vertical="center" wrapText="1"/>
    </xf>
    <xf numFmtId="49" fontId="33" fillId="0" borderId="0" xfId="0" applyNumberFormat="1" applyFont="1" applyAlignment="1">
      <alignment horizontal="center" vertical="center"/>
    </xf>
    <xf numFmtId="0" fontId="42" fillId="21" borderId="184" xfId="0" applyFont="1" applyFill="1" applyBorder="1" applyAlignment="1">
      <alignment horizontal="center" vertical="center"/>
    </xf>
    <xf numFmtId="0" fontId="42" fillId="21" borderId="185" xfId="0" applyFont="1" applyFill="1" applyBorder="1" applyAlignment="1">
      <alignment horizontal="center" vertical="center"/>
    </xf>
    <xf numFmtId="0" fontId="8" fillId="0" borderId="63" xfId="63" applyFont="1" applyFill="1" applyBorder="1" applyAlignment="1" applyProtection="1">
      <alignment horizontal="center" vertical="center" shrinkToFit="1"/>
      <protection/>
    </xf>
    <xf numFmtId="0" fontId="8" fillId="0" borderId="78" xfId="63" applyFont="1" applyFill="1" applyBorder="1" applyAlignment="1" applyProtection="1">
      <alignment horizontal="center" vertical="center" shrinkToFit="1"/>
      <protection/>
    </xf>
    <xf numFmtId="0" fontId="8" fillId="0" borderId="165" xfId="63" applyFont="1" applyFill="1" applyBorder="1" applyAlignment="1" applyProtection="1">
      <alignment horizontal="center" vertical="center" shrinkToFit="1"/>
      <protection/>
    </xf>
    <xf numFmtId="0" fontId="8" fillId="0" borderId="167" xfId="63" applyFont="1" applyFill="1" applyBorder="1" applyAlignment="1" applyProtection="1">
      <alignment horizontal="center" vertical="center" shrinkToFit="1"/>
      <protection/>
    </xf>
    <xf numFmtId="0" fontId="8" fillId="0" borderId="163" xfId="63" applyFont="1" applyFill="1" applyBorder="1" applyAlignment="1" applyProtection="1">
      <alignment horizontal="center" vertical="center" shrinkToFit="1"/>
      <protection/>
    </xf>
    <xf numFmtId="0" fontId="8" fillId="0" borderId="159" xfId="63" applyFont="1" applyFill="1" applyBorder="1" applyAlignment="1" applyProtection="1">
      <alignment horizontal="center" vertical="center" shrinkToFit="1"/>
      <protection/>
    </xf>
    <xf numFmtId="0" fontId="8" fillId="0" borderId="91" xfId="63" applyFont="1" applyFill="1" applyBorder="1" applyAlignment="1" applyProtection="1">
      <alignment horizontal="center" vertical="center" shrinkToFit="1"/>
      <protection/>
    </xf>
    <xf numFmtId="0" fontId="8" fillId="0" borderId="99" xfId="63" applyFont="1" applyFill="1" applyBorder="1" applyAlignment="1" applyProtection="1">
      <alignment horizontal="center" vertical="center" shrinkToFit="1"/>
      <protection/>
    </xf>
    <xf numFmtId="0" fontId="8" fillId="0" borderId="74" xfId="63" applyFont="1" applyFill="1" applyBorder="1" applyAlignment="1" applyProtection="1">
      <alignment horizontal="center" vertical="center" shrinkToFit="1"/>
      <protection/>
    </xf>
    <xf numFmtId="0" fontId="8" fillId="0" borderId="75" xfId="63" applyFont="1" applyFill="1" applyBorder="1" applyAlignment="1" applyProtection="1">
      <alignment horizontal="center" vertical="center" shrinkToFit="1"/>
      <protection/>
    </xf>
    <xf numFmtId="0" fontId="8" fillId="0" borderId="61" xfId="63" applyFont="1" applyFill="1" applyBorder="1" applyAlignment="1" applyProtection="1">
      <alignment horizontal="center" vertical="center" shrinkToFit="1"/>
      <protection/>
    </xf>
    <xf numFmtId="0" fontId="8" fillId="0" borderId="77" xfId="63" applyFont="1" applyFill="1" applyBorder="1" applyAlignment="1" applyProtection="1">
      <alignment horizontal="center" vertical="center" shrinkToFit="1"/>
      <protection/>
    </xf>
    <xf numFmtId="0" fontId="8" fillId="0" borderId="63" xfId="63" applyFont="1" applyFill="1" applyBorder="1" applyAlignment="1" applyProtection="1">
      <alignment horizontal="center" vertical="center" shrinkToFit="1"/>
      <protection/>
    </xf>
    <xf numFmtId="0" fontId="8" fillId="0" borderId="78" xfId="63" applyFont="1" applyFill="1" applyBorder="1" applyAlignment="1" applyProtection="1">
      <alignment horizontal="center" vertical="center" shrinkToFit="1"/>
      <protection/>
    </xf>
    <xf numFmtId="0" fontId="8" fillId="0" borderId="165" xfId="63" applyFont="1" applyFill="1" applyBorder="1" applyAlignment="1" applyProtection="1">
      <alignment horizontal="center" vertical="center" shrinkToFit="1"/>
      <protection/>
    </xf>
    <xf numFmtId="0" fontId="8" fillId="0" borderId="167" xfId="63" applyFont="1" applyFill="1" applyBorder="1" applyAlignment="1" applyProtection="1">
      <alignment horizontal="center" vertical="center" shrinkToFit="1"/>
      <protection/>
    </xf>
    <xf numFmtId="0" fontId="8" fillId="0" borderId="163" xfId="63" applyFont="1" applyFill="1" applyBorder="1" applyAlignment="1" applyProtection="1">
      <alignment horizontal="center" vertical="center" shrinkToFit="1"/>
      <protection/>
    </xf>
    <xf numFmtId="0" fontId="8" fillId="0" borderId="159" xfId="63" applyFont="1" applyFill="1" applyBorder="1" applyAlignment="1" applyProtection="1">
      <alignment horizontal="center" vertical="center" shrinkToFit="1"/>
      <protection/>
    </xf>
    <xf numFmtId="0" fontId="3" fillId="17" borderId="0" xfId="0" applyFont="1" applyFill="1" applyAlignment="1">
      <alignment vertical="center"/>
    </xf>
    <xf numFmtId="0" fontId="44" fillId="0" borderId="186" xfId="63" applyNumberFormat="1" applyFont="1" applyBorder="1" applyAlignment="1" applyProtection="1">
      <alignment horizontal="center" vertical="center"/>
      <protection/>
    </xf>
    <xf numFmtId="0" fontId="44" fillId="0" borderId="105" xfId="63" applyNumberFormat="1" applyFont="1" applyBorder="1" applyAlignment="1" applyProtection="1">
      <alignment horizontal="center" vertical="center"/>
      <protection/>
    </xf>
    <xf numFmtId="0" fontId="44" fillId="0" borderId="156" xfId="63" applyNumberFormat="1" applyFont="1" applyBorder="1" applyAlignment="1" applyProtection="1">
      <alignment horizontal="center" vertical="center"/>
      <protection/>
    </xf>
    <xf numFmtId="0" fontId="44" fillId="0" borderId="83" xfId="63" applyNumberFormat="1" applyFont="1" applyBorder="1" applyAlignment="1" applyProtection="1">
      <alignment horizontal="center" vertical="center"/>
      <protection/>
    </xf>
    <xf numFmtId="0" fontId="44" fillId="0" borderId="18" xfId="63" applyNumberFormat="1" applyFont="1" applyBorder="1" applyAlignment="1" applyProtection="1">
      <alignment horizontal="center" vertical="center"/>
      <protection/>
    </xf>
    <xf numFmtId="0" fontId="44" fillId="0" borderId="73" xfId="63" applyNumberFormat="1" applyFont="1" applyBorder="1" applyAlignment="1" applyProtection="1">
      <alignment horizontal="center" vertical="center"/>
      <protection/>
    </xf>
    <xf numFmtId="49" fontId="3" fillId="0" borderId="0" xfId="64" applyNumberFormat="1" applyBorder="1" applyProtection="1">
      <alignment/>
      <protection/>
    </xf>
    <xf numFmtId="0" fontId="44" fillId="0" borderId="0" xfId="63" applyNumberFormat="1" applyFont="1" applyBorder="1" applyAlignment="1" applyProtection="1">
      <alignment horizontal="center" vertical="center"/>
      <protection/>
    </xf>
    <xf numFmtId="0" fontId="0" fillId="0" borderId="187" xfId="0" applyBorder="1" applyAlignment="1">
      <alignment vertical="top" textRotation="255" indent="2"/>
    </xf>
    <xf numFmtId="0" fontId="0" fillId="0" borderId="187" xfId="0" applyBorder="1" applyAlignment="1">
      <alignment vertical="center" textRotation="255"/>
    </xf>
    <xf numFmtId="0" fontId="0" fillId="0" borderId="188" xfId="0" applyBorder="1" applyAlignment="1">
      <alignment vertical="center" textRotation="255"/>
    </xf>
    <xf numFmtId="0" fontId="0" fillId="3" borderId="189" xfId="0" applyFill="1" applyBorder="1" applyAlignment="1">
      <alignment vertical="center"/>
    </xf>
    <xf numFmtId="0" fontId="45" fillId="21" borderId="190" xfId="0" applyFont="1" applyFill="1" applyBorder="1" applyAlignment="1">
      <alignment vertical="center"/>
    </xf>
    <xf numFmtId="0" fontId="0" fillId="0" borderId="0" xfId="0" applyBorder="1" applyAlignment="1">
      <alignment vertical="top" textRotation="255" indent="2"/>
    </xf>
    <xf numFmtId="0" fontId="0" fillId="21" borderId="191" xfId="0" applyFill="1" applyBorder="1" applyAlignment="1" applyProtection="1">
      <alignment horizontal="center" vertical="center"/>
      <protection locked="0"/>
    </xf>
    <xf numFmtId="0" fontId="0" fillId="21" borderId="192" xfId="0" applyFill="1" applyBorder="1" applyAlignment="1" applyProtection="1">
      <alignment horizontal="center" vertical="center"/>
      <protection locked="0"/>
    </xf>
    <xf numFmtId="0" fontId="0" fillId="21" borderId="193" xfId="0" applyFill="1" applyBorder="1" applyAlignment="1" applyProtection="1">
      <alignment horizontal="center" vertical="center"/>
      <protection locked="0"/>
    </xf>
    <xf numFmtId="0" fontId="0" fillId="24" borderId="171" xfId="0" applyFill="1" applyBorder="1" applyAlignment="1" applyProtection="1">
      <alignment vertical="center"/>
      <protection/>
    </xf>
    <xf numFmtId="0" fontId="0" fillId="24" borderId="172" xfId="0" applyFill="1" applyBorder="1" applyAlignment="1" applyProtection="1">
      <alignment vertical="center"/>
      <protection/>
    </xf>
    <xf numFmtId="0" fontId="0" fillId="24" borderId="41" xfId="0" applyFill="1" applyBorder="1" applyAlignment="1" applyProtection="1">
      <alignment vertical="center"/>
      <protection/>
    </xf>
    <xf numFmtId="0" fontId="0" fillId="24" borderId="42" xfId="0" applyFill="1" applyBorder="1" applyAlignment="1" applyProtection="1">
      <alignment vertical="center"/>
      <protection/>
    </xf>
    <xf numFmtId="0" fontId="0" fillId="24" borderId="194" xfId="0" applyFill="1" applyBorder="1" applyAlignment="1" applyProtection="1">
      <alignment vertical="center"/>
      <protection/>
    </xf>
    <xf numFmtId="0" fontId="0" fillId="24" borderId="43" xfId="0" applyFill="1" applyBorder="1" applyAlignment="1" applyProtection="1">
      <alignment vertical="center"/>
      <protection/>
    </xf>
    <xf numFmtId="0" fontId="0" fillId="24" borderId="191" xfId="0" applyFill="1" applyBorder="1" applyAlignment="1">
      <alignment horizontal="center" vertical="center"/>
    </xf>
    <xf numFmtId="0" fontId="0" fillId="24" borderId="192" xfId="0" applyFill="1" applyBorder="1" applyAlignment="1">
      <alignment horizontal="center" vertical="center"/>
    </xf>
    <xf numFmtId="0" fontId="45" fillId="3" borderId="50" xfId="0" applyFont="1" applyFill="1" applyBorder="1" applyAlignment="1">
      <alignment horizontal="center" vertical="center"/>
    </xf>
    <xf numFmtId="0" fontId="0" fillId="3" borderId="50" xfId="0" applyFill="1" applyBorder="1" applyAlignment="1">
      <alignment vertical="center"/>
    </xf>
    <xf numFmtId="0" fontId="0" fillId="17" borderId="51" xfId="0" applyFill="1" applyBorder="1" applyAlignment="1">
      <alignment vertical="center"/>
    </xf>
    <xf numFmtId="0" fontId="0" fillId="17" borderId="195" xfId="0" applyFill="1" applyBorder="1" applyAlignment="1">
      <alignment vertical="center"/>
    </xf>
    <xf numFmtId="0" fontId="0" fillId="3" borderId="171" xfId="0" applyFill="1" applyBorder="1" applyAlignment="1" applyProtection="1">
      <alignment vertical="center"/>
      <protection/>
    </xf>
    <xf numFmtId="0" fontId="0" fillId="3" borderId="172" xfId="0" applyFill="1" applyBorder="1" applyAlignment="1" applyProtection="1">
      <alignment vertical="center"/>
      <protection/>
    </xf>
    <xf numFmtId="0" fontId="0" fillId="3" borderId="41" xfId="0" applyFill="1" applyBorder="1" applyAlignment="1" applyProtection="1">
      <alignment vertical="center"/>
      <protection/>
    </xf>
    <xf numFmtId="0" fontId="0" fillId="3" borderId="42" xfId="0" applyFill="1" applyBorder="1" applyAlignment="1" applyProtection="1">
      <alignment vertical="center"/>
      <protection/>
    </xf>
    <xf numFmtId="0" fontId="0" fillId="3" borderId="194" xfId="0" applyFill="1" applyBorder="1" applyAlignment="1" applyProtection="1">
      <alignment vertical="center"/>
      <protection/>
    </xf>
    <xf numFmtId="0" fontId="0" fillId="3" borderId="43" xfId="0" applyFill="1" applyBorder="1" applyAlignment="1" applyProtection="1">
      <alignment vertical="center"/>
      <protection/>
    </xf>
    <xf numFmtId="0" fontId="0" fillId="21" borderId="59" xfId="0" applyFill="1" applyBorder="1" applyAlignment="1" applyProtection="1">
      <alignment vertical="center"/>
      <protection locked="0"/>
    </xf>
    <xf numFmtId="0" fontId="0" fillId="21" borderId="60" xfId="0" applyFill="1" applyBorder="1" applyAlignment="1" applyProtection="1">
      <alignment vertical="center"/>
      <protection locked="0"/>
    </xf>
    <xf numFmtId="0" fontId="0" fillId="21" borderId="189" xfId="0" applyFill="1" applyBorder="1" applyAlignment="1" applyProtection="1">
      <alignmen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平成13年度加盟登録・料金・滋_日本卓球協会登録" xfId="61"/>
    <cellStyle name="標準_平成13年度加盟登録・料金・滋_日本卓球協会登録_日本卓球協会登録 筧作成分" xfId="62"/>
    <cellStyle name="標準_平成13年度加盟登録・料金・滋_日本卓球協会登録_日本卓球協会登録 筧作成分_日本卓球協会登録 筧作成分_平成１５年度　日卓協登録　Ⅰ_平成18年度登録(1)" xfId="63"/>
    <cellStyle name="標準_平成13年度加盟登録・料金・滋_日本卓球協会登録_平成１５年度　日卓協登録　Ⅰ_平成18年度登録(1)" xfId="64"/>
    <cellStyle name="標準_平成13年度加盟登録・料金・滋_平成１５年度　日卓協登録　Ⅰ_平成18年度登録(1)" xfId="65"/>
    <cellStyle name="良い" xfId="66"/>
  </cellStyles>
  <dxfs count="2">
    <dxf>
      <font>
        <color rgb="FFFFFFFF"/>
      </font>
      <border/>
    </dxf>
    <dxf>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104775</xdr:colOff>
      <xdr:row>17</xdr:row>
      <xdr:rowOff>180975</xdr:rowOff>
    </xdr:from>
    <xdr:to>
      <xdr:col>50</xdr:col>
      <xdr:colOff>114300</xdr:colOff>
      <xdr:row>37</xdr:row>
      <xdr:rowOff>133350</xdr:rowOff>
    </xdr:to>
    <xdr:sp>
      <xdr:nvSpPr>
        <xdr:cNvPr id="1" name="AutoShape 1"/>
        <xdr:cNvSpPr>
          <a:spLocks/>
        </xdr:cNvSpPr>
      </xdr:nvSpPr>
      <xdr:spPr>
        <a:xfrm>
          <a:off x="7458075" y="2657475"/>
          <a:ext cx="161925" cy="38576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0</xdr:colOff>
      <xdr:row>21</xdr:row>
      <xdr:rowOff>104775</xdr:rowOff>
    </xdr:from>
    <xdr:to>
      <xdr:col>58</xdr:col>
      <xdr:colOff>114300</xdr:colOff>
      <xdr:row>24</xdr:row>
      <xdr:rowOff>57150</xdr:rowOff>
    </xdr:to>
    <xdr:sp>
      <xdr:nvSpPr>
        <xdr:cNvPr id="2" name="AutoShape 2"/>
        <xdr:cNvSpPr>
          <a:spLocks/>
        </xdr:cNvSpPr>
      </xdr:nvSpPr>
      <xdr:spPr>
        <a:xfrm>
          <a:off x="7658100" y="3362325"/>
          <a:ext cx="1181100" cy="609600"/>
        </a:xfrm>
        <a:prstGeom prst="wedgeRectCallout">
          <a:avLst>
            <a:gd name="adj1" fmla="val -20162"/>
            <a:gd name="adj2" fmla="val 140625"/>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高体連の場合は学校の住所
電話番号で可</a:t>
          </a:r>
        </a:p>
      </xdr:txBody>
    </xdr:sp>
    <xdr:clientData/>
  </xdr:twoCellAnchor>
  <xdr:twoCellAnchor>
    <xdr:from>
      <xdr:col>58</xdr:col>
      <xdr:colOff>95250</xdr:colOff>
      <xdr:row>17</xdr:row>
      <xdr:rowOff>142875</xdr:rowOff>
    </xdr:from>
    <xdr:to>
      <xdr:col>60</xdr:col>
      <xdr:colOff>28575</xdr:colOff>
      <xdr:row>37</xdr:row>
      <xdr:rowOff>180975</xdr:rowOff>
    </xdr:to>
    <xdr:sp>
      <xdr:nvSpPr>
        <xdr:cNvPr id="3" name="AutoShape 3"/>
        <xdr:cNvSpPr>
          <a:spLocks/>
        </xdr:cNvSpPr>
      </xdr:nvSpPr>
      <xdr:spPr>
        <a:xfrm>
          <a:off x="8820150" y="2619375"/>
          <a:ext cx="238125" cy="3943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390525</xdr:colOff>
      <xdr:row>9</xdr:row>
      <xdr:rowOff>352425</xdr:rowOff>
    </xdr:from>
    <xdr:to>
      <xdr:col>16</xdr:col>
      <xdr:colOff>257175</xdr:colOff>
      <xdr:row>10</xdr:row>
      <xdr:rowOff>809625</xdr:rowOff>
    </xdr:to>
    <xdr:sp>
      <xdr:nvSpPr>
        <xdr:cNvPr id="1" name="AutoShape 1"/>
        <xdr:cNvSpPr>
          <a:spLocks/>
        </xdr:cNvSpPr>
      </xdr:nvSpPr>
      <xdr:spPr>
        <a:xfrm>
          <a:off x="3648075" y="3524250"/>
          <a:ext cx="2009775" cy="828675"/>
        </a:xfrm>
        <a:prstGeom prst="wedgeRoundRectCallout">
          <a:avLst>
            <a:gd name="adj1" fmla="val -38625"/>
            <a:gd name="adj2" fmla="val 105171"/>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色のないセルについては、
春季大会参加申込書ファイル
(入力用シート）から
コピーできます。</a:t>
          </a:r>
        </a:p>
      </xdr:txBody>
    </xdr:sp>
    <xdr:clientData/>
  </xdr:twoCellAnchor>
  <xdr:twoCellAnchor>
    <xdr:from>
      <xdr:col>0</xdr:col>
      <xdr:colOff>0</xdr:colOff>
      <xdr:row>8</xdr:row>
      <xdr:rowOff>152400</xdr:rowOff>
    </xdr:from>
    <xdr:to>
      <xdr:col>12</xdr:col>
      <xdr:colOff>266700</xdr:colOff>
      <xdr:row>10</xdr:row>
      <xdr:rowOff>638175</xdr:rowOff>
    </xdr:to>
    <xdr:sp>
      <xdr:nvSpPr>
        <xdr:cNvPr id="2" name="AutoShape 2"/>
        <xdr:cNvSpPr>
          <a:spLocks/>
        </xdr:cNvSpPr>
      </xdr:nvSpPr>
      <xdr:spPr>
        <a:xfrm>
          <a:off x="0" y="3038475"/>
          <a:ext cx="3524250" cy="1143000"/>
        </a:xfrm>
        <a:prstGeom prst="wedgeRectCallout">
          <a:avLst>
            <a:gd name="adj1" fmla="val -1893"/>
            <a:gd name="adj2" fmla="val 92500"/>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薄黄色の網掛部は新しく入力してください。
会員区分は、　役員→1、　監督→2、　顧問→3、
　　　　　　コーチ→4、　（ 選手→5 ）
性別は、男子→1、女子→2　でお願いします。
種別番号については、教職員以外の人の番号を正しい番号
　　　一般→1、日学連→2　などに変えてください。</a:t>
          </a:r>
        </a:p>
      </xdr:txBody>
    </xdr:sp>
    <xdr:clientData/>
  </xdr:twoCellAnchor>
  <xdr:twoCellAnchor>
    <xdr:from>
      <xdr:col>17</xdr:col>
      <xdr:colOff>95250</xdr:colOff>
      <xdr:row>10</xdr:row>
      <xdr:rowOff>66675</xdr:rowOff>
    </xdr:from>
    <xdr:to>
      <xdr:col>19</xdr:col>
      <xdr:colOff>895350</xdr:colOff>
      <xdr:row>10</xdr:row>
      <xdr:rowOff>685800</xdr:rowOff>
    </xdr:to>
    <xdr:sp>
      <xdr:nvSpPr>
        <xdr:cNvPr id="3" name="AutoShape 3"/>
        <xdr:cNvSpPr>
          <a:spLocks/>
        </xdr:cNvSpPr>
      </xdr:nvSpPr>
      <xdr:spPr>
        <a:xfrm>
          <a:off x="5848350" y="3609975"/>
          <a:ext cx="2447925" cy="619125"/>
        </a:xfrm>
        <a:prstGeom prst="wedgeRoundRectCallout">
          <a:avLst>
            <a:gd name="adj1" fmla="val -39495"/>
            <a:gd name="adj2" fmla="val 126921"/>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生年の年号について、
平成→1、昭和→2、西暦→3
と入力してください。</a:t>
          </a:r>
        </a:p>
      </xdr:txBody>
    </xdr:sp>
    <xdr:clientData/>
  </xdr:twoCellAnchor>
  <xdr:twoCellAnchor>
    <xdr:from>
      <xdr:col>4</xdr:col>
      <xdr:colOff>466725</xdr:colOff>
      <xdr:row>0</xdr:row>
      <xdr:rowOff>133350</xdr:rowOff>
    </xdr:from>
    <xdr:to>
      <xdr:col>12</xdr:col>
      <xdr:colOff>533400</xdr:colOff>
      <xdr:row>0</xdr:row>
      <xdr:rowOff>495300</xdr:rowOff>
    </xdr:to>
    <xdr:sp>
      <xdr:nvSpPr>
        <xdr:cNvPr id="4" name="AutoShape 4"/>
        <xdr:cNvSpPr>
          <a:spLocks/>
        </xdr:cNvSpPr>
      </xdr:nvSpPr>
      <xdr:spPr>
        <a:xfrm>
          <a:off x="1343025" y="133350"/>
          <a:ext cx="2447925" cy="361950"/>
        </a:xfrm>
        <a:prstGeom prst="wedgeRectCallout">
          <a:avLst>
            <a:gd name="adj1" fmla="val 38717"/>
            <a:gd name="adj2" fmla="val 157893"/>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高等学校でないときは青の網掛け
の部分を手直ししてください。</a:t>
          </a:r>
        </a:p>
      </xdr:txBody>
    </xdr:sp>
    <xdr:clientData/>
  </xdr:twoCellAnchor>
  <xdr:twoCellAnchor>
    <xdr:from>
      <xdr:col>18</xdr:col>
      <xdr:colOff>171450</xdr:colOff>
      <xdr:row>3</xdr:row>
      <xdr:rowOff>219075</xdr:rowOff>
    </xdr:from>
    <xdr:to>
      <xdr:col>20</xdr:col>
      <xdr:colOff>466725</xdr:colOff>
      <xdr:row>5</xdr:row>
      <xdr:rowOff>123825</xdr:rowOff>
    </xdr:to>
    <xdr:sp>
      <xdr:nvSpPr>
        <xdr:cNvPr id="5" name="AutoShape 5"/>
        <xdr:cNvSpPr>
          <a:spLocks/>
        </xdr:cNvSpPr>
      </xdr:nvSpPr>
      <xdr:spPr>
        <a:xfrm>
          <a:off x="6334125" y="1628775"/>
          <a:ext cx="2771775" cy="495300"/>
        </a:xfrm>
        <a:prstGeom prst="wedgeRectCallout">
          <a:avLst>
            <a:gd name="adj1" fmla="val -1546"/>
            <a:gd name="adj2" fmla="val 96152"/>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今年度新しくクラブができた学校は　１→新規
そうでない場合は　２→継続　を入力します。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352425</xdr:colOff>
      <xdr:row>10</xdr:row>
      <xdr:rowOff>104775</xdr:rowOff>
    </xdr:from>
    <xdr:to>
      <xdr:col>16</xdr:col>
      <xdr:colOff>219075</xdr:colOff>
      <xdr:row>10</xdr:row>
      <xdr:rowOff>933450</xdr:rowOff>
    </xdr:to>
    <xdr:sp>
      <xdr:nvSpPr>
        <xdr:cNvPr id="1" name="AutoShape 1"/>
        <xdr:cNvSpPr>
          <a:spLocks/>
        </xdr:cNvSpPr>
      </xdr:nvSpPr>
      <xdr:spPr>
        <a:xfrm>
          <a:off x="3657600" y="3581400"/>
          <a:ext cx="2009775" cy="828675"/>
        </a:xfrm>
        <a:prstGeom prst="wedgeRoundRectCallout">
          <a:avLst>
            <a:gd name="adj1" fmla="val -38152"/>
            <a:gd name="adj2" fmla="val 84481"/>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色のないセルについては、
春季大会参加申込書ファイル
(入力用シート）から
コピーできます。</a:t>
          </a:r>
        </a:p>
      </xdr:txBody>
    </xdr:sp>
    <xdr:clientData/>
  </xdr:twoCellAnchor>
  <xdr:twoCellAnchor>
    <xdr:from>
      <xdr:col>0</xdr:col>
      <xdr:colOff>0</xdr:colOff>
      <xdr:row>8</xdr:row>
      <xdr:rowOff>38100</xdr:rowOff>
    </xdr:from>
    <xdr:to>
      <xdr:col>12</xdr:col>
      <xdr:colOff>266700</xdr:colOff>
      <xdr:row>10</xdr:row>
      <xdr:rowOff>609600</xdr:rowOff>
    </xdr:to>
    <xdr:sp>
      <xdr:nvSpPr>
        <xdr:cNvPr id="2" name="AutoShape 2"/>
        <xdr:cNvSpPr>
          <a:spLocks/>
        </xdr:cNvSpPr>
      </xdr:nvSpPr>
      <xdr:spPr>
        <a:xfrm>
          <a:off x="0" y="2924175"/>
          <a:ext cx="3571875" cy="1162050"/>
        </a:xfrm>
        <a:prstGeom prst="wedgeRectCallout">
          <a:avLst>
            <a:gd name="adj1" fmla="val -2000"/>
            <a:gd name="adj2" fmla="val 101638"/>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薄黄色の網掛部は新しく入力してください。
会員区分は、　役員→1、　監督→2、　顧問→3、
　　　　　　コーチ→4、　選手→5
性別は、男子→1、女子→2　でお願いします。
種別番号については、教職員以外の人の番号を正しい番号
　　　一般→1、日学連→2　などに変えてください。</a:t>
          </a:r>
        </a:p>
      </xdr:txBody>
    </xdr:sp>
    <xdr:clientData/>
  </xdr:twoCellAnchor>
  <xdr:twoCellAnchor>
    <xdr:from>
      <xdr:col>17</xdr:col>
      <xdr:colOff>95250</xdr:colOff>
      <xdr:row>10</xdr:row>
      <xdr:rowOff>66675</xdr:rowOff>
    </xdr:from>
    <xdr:to>
      <xdr:col>19</xdr:col>
      <xdr:colOff>628650</xdr:colOff>
      <xdr:row>10</xdr:row>
      <xdr:rowOff>695325</xdr:rowOff>
    </xdr:to>
    <xdr:sp>
      <xdr:nvSpPr>
        <xdr:cNvPr id="3" name="AutoShape 3"/>
        <xdr:cNvSpPr>
          <a:spLocks/>
        </xdr:cNvSpPr>
      </xdr:nvSpPr>
      <xdr:spPr>
        <a:xfrm>
          <a:off x="5895975" y="3543300"/>
          <a:ext cx="2181225" cy="628650"/>
        </a:xfrm>
        <a:prstGeom prst="wedgeRoundRectCallout">
          <a:avLst>
            <a:gd name="adj1" fmla="val -38648"/>
            <a:gd name="adj2" fmla="val 124240"/>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生年の年号について、
平成→1、昭和→2、西暦→3
と入力してください。</a:t>
          </a:r>
        </a:p>
      </xdr:txBody>
    </xdr:sp>
    <xdr:clientData/>
  </xdr:twoCellAnchor>
  <xdr:twoCellAnchor>
    <xdr:from>
      <xdr:col>9</xdr:col>
      <xdr:colOff>476250</xdr:colOff>
      <xdr:row>0</xdr:row>
      <xdr:rowOff>57150</xdr:rowOff>
    </xdr:from>
    <xdr:to>
      <xdr:col>12</xdr:col>
      <xdr:colOff>933450</xdr:colOff>
      <xdr:row>0</xdr:row>
      <xdr:rowOff>419100</xdr:rowOff>
    </xdr:to>
    <xdr:sp>
      <xdr:nvSpPr>
        <xdr:cNvPr id="4" name="AutoShape 4"/>
        <xdr:cNvSpPr>
          <a:spLocks/>
        </xdr:cNvSpPr>
      </xdr:nvSpPr>
      <xdr:spPr>
        <a:xfrm>
          <a:off x="1924050" y="57150"/>
          <a:ext cx="2314575" cy="361950"/>
        </a:xfrm>
        <a:prstGeom prst="wedgeRectCallout">
          <a:avLst>
            <a:gd name="adj1" fmla="val 30657"/>
            <a:gd name="adj2" fmla="val 173685"/>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高等学校でないときは濃い網掛け
の部分を手直ししてください。</a:t>
          </a:r>
        </a:p>
      </xdr:txBody>
    </xdr:sp>
    <xdr:clientData/>
  </xdr:twoCellAnchor>
  <xdr:twoCellAnchor>
    <xdr:from>
      <xdr:col>18</xdr:col>
      <xdr:colOff>171450</xdr:colOff>
      <xdr:row>3</xdr:row>
      <xdr:rowOff>219075</xdr:rowOff>
    </xdr:from>
    <xdr:to>
      <xdr:col>20</xdr:col>
      <xdr:colOff>466725</xdr:colOff>
      <xdr:row>5</xdr:row>
      <xdr:rowOff>123825</xdr:rowOff>
    </xdr:to>
    <xdr:sp>
      <xdr:nvSpPr>
        <xdr:cNvPr id="5" name="AutoShape 5"/>
        <xdr:cNvSpPr>
          <a:spLocks/>
        </xdr:cNvSpPr>
      </xdr:nvSpPr>
      <xdr:spPr>
        <a:xfrm>
          <a:off x="6381750" y="1628775"/>
          <a:ext cx="2771775" cy="495300"/>
        </a:xfrm>
        <a:prstGeom prst="wedgeRectCallout">
          <a:avLst>
            <a:gd name="adj1" fmla="val -1546"/>
            <a:gd name="adj2" fmla="val 96152"/>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今年度新しくクラブができた学校は　１→新規
そうでない場合は　２→継続　を入力します。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1"/>
  </sheetPr>
  <dimension ref="B2:CJ52"/>
  <sheetViews>
    <sheetView workbookViewId="0" topLeftCell="A1">
      <selection activeCell="BO6" sqref="BO6:BX6"/>
    </sheetView>
  </sheetViews>
  <sheetFormatPr defaultColWidth="9.00390625" defaultRowHeight="13.5"/>
  <cols>
    <col min="1" max="1" width="0.5" style="9" customWidth="1"/>
    <col min="2" max="7" width="2.00390625" style="9" customWidth="1"/>
    <col min="8" max="8" width="4.25390625" style="9" hidden="1" customWidth="1"/>
    <col min="9" max="16" width="2.00390625" style="9" customWidth="1"/>
    <col min="17" max="18" width="3.00390625" style="9" customWidth="1"/>
    <col min="19" max="61" width="2.00390625" style="9" customWidth="1"/>
    <col min="62" max="64" width="1.75390625" style="9" customWidth="1"/>
    <col min="65" max="65" width="1.875" style="9" customWidth="1"/>
    <col min="66" max="68" width="1.75390625" style="9" customWidth="1"/>
    <col min="69" max="69" width="1.875" style="9" customWidth="1"/>
    <col min="70" max="73" width="1.75390625" style="9" customWidth="1"/>
    <col min="74" max="77" width="2.00390625" style="9" customWidth="1"/>
    <col min="78" max="78" width="1.875" style="51" customWidth="1"/>
    <col min="79" max="79" width="1.875" style="9" customWidth="1"/>
    <col min="80" max="80" width="3.375" style="9" bestFit="1" customWidth="1"/>
    <col min="81" max="87" width="5.625" style="9" customWidth="1"/>
    <col min="88" max="16384" width="9.00390625" style="9" customWidth="1"/>
  </cols>
  <sheetData>
    <row r="1" ht="2.25" customHeight="1" thickBot="1"/>
    <row r="2" spans="2:78" s="16" customFormat="1" ht="17.25" customHeight="1" thickBot="1">
      <c r="B2" s="646" t="s">
        <v>280</v>
      </c>
      <c r="C2" s="647"/>
      <c r="D2" s="647"/>
      <c r="E2" s="647"/>
      <c r="F2" s="647"/>
      <c r="G2" s="647"/>
      <c r="H2" s="647"/>
      <c r="I2" s="647"/>
      <c r="J2" s="647"/>
      <c r="K2" s="647"/>
      <c r="L2" s="647"/>
      <c r="M2" s="647"/>
      <c r="N2" s="647"/>
      <c r="O2" s="647"/>
      <c r="P2" s="647"/>
      <c r="Q2" s="647"/>
      <c r="R2" s="648"/>
      <c r="S2" s="142"/>
      <c r="T2" s="143"/>
      <c r="U2" s="642" t="s">
        <v>167</v>
      </c>
      <c r="V2" s="642"/>
      <c r="W2" s="642"/>
      <c r="X2" s="642" t="s">
        <v>281</v>
      </c>
      <c r="Y2" s="649" t="s">
        <v>378</v>
      </c>
      <c r="Z2" s="649"/>
      <c r="AA2" s="649"/>
      <c r="AB2" s="642" t="s">
        <v>282</v>
      </c>
      <c r="AC2" s="642" t="s">
        <v>170</v>
      </c>
      <c r="AD2" s="642"/>
      <c r="AE2" s="642"/>
      <c r="AF2" s="143"/>
      <c r="AG2" s="144"/>
      <c r="AH2" s="643" t="s">
        <v>171</v>
      </c>
      <c r="AI2" s="643"/>
      <c r="AJ2" s="643"/>
      <c r="AK2" s="643"/>
      <c r="AL2" s="643"/>
      <c r="AM2" s="643"/>
      <c r="AN2" s="643"/>
      <c r="AO2" s="643"/>
      <c r="AP2" s="643"/>
      <c r="AQ2" s="643"/>
      <c r="AR2" s="643"/>
      <c r="AS2" s="643"/>
      <c r="AT2" s="643"/>
      <c r="AU2" s="643"/>
      <c r="AV2" s="643"/>
      <c r="AW2" s="643"/>
      <c r="AX2" s="643"/>
      <c r="AY2" s="643"/>
      <c r="AZ2" s="643"/>
      <c r="BA2" s="643"/>
      <c r="BB2" s="643"/>
      <c r="BC2" s="643"/>
      <c r="BD2" s="643"/>
      <c r="BE2" s="643"/>
      <c r="BF2" s="643"/>
      <c r="BG2" s="13"/>
      <c r="BH2" s="13"/>
      <c r="BI2" s="13"/>
      <c r="BJ2" s="13"/>
      <c r="BK2" s="13"/>
      <c r="BL2" s="13"/>
      <c r="BM2" s="14"/>
      <c r="BN2" s="14"/>
      <c r="BO2" s="14"/>
      <c r="BP2" s="14"/>
      <c r="BQ2" s="14"/>
      <c r="BR2" s="14"/>
      <c r="BS2" s="14"/>
      <c r="BT2" s="15" t="s">
        <v>172</v>
      </c>
      <c r="BU2" s="645"/>
      <c r="BV2" s="645"/>
      <c r="BW2" s="645"/>
      <c r="BX2" s="645"/>
      <c r="BZ2" s="54"/>
    </row>
    <row r="3" spans="2:78" s="23" customFormat="1" ht="7.5" customHeight="1" thickBot="1">
      <c r="B3" s="145"/>
      <c r="C3" s="145"/>
      <c r="D3" s="145"/>
      <c r="E3" s="145"/>
      <c r="F3" s="145"/>
      <c r="G3" s="145"/>
      <c r="H3" s="145"/>
      <c r="I3" s="145"/>
      <c r="J3" s="145"/>
      <c r="K3" s="145"/>
      <c r="L3" s="145"/>
      <c r="M3" s="145"/>
      <c r="N3" s="145"/>
      <c r="O3" s="145"/>
      <c r="P3" s="145"/>
      <c r="Q3" s="145"/>
      <c r="R3" s="146"/>
      <c r="S3" s="146"/>
      <c r="T3" s="147"/>
      <c r="U3" s="642"/>
      <c r="V3" s="642"/>
      <c r="W3" s="642"/>
      <c r="X3" s="642"/>
      <c r="Y3" s="649"/>
      <c r="Z3" s="649"/>
      <c r="AA3" s="649"/>
      <c r="AB3" s="642"/>
      <c r="AC3" s="642"/>
      <c r="AD3" s="642"/>
      <c r="AE3" s="642"/>
      <c r="AF3" s="148"/>
      <c r="AG3" s="144"/>
      <c r="AH3" s="644"/>
      <c r="AI3" s="644"/>
      <c r="AJ3" s="644"/>
      <c r="AK3" s="644"/>
      <c r="AL3" s="644"/>
      <c r="AM3" s="644"/>
      <c r="AN3" s="644"/>
      <c r="AO3" s="644"/>
      <c r="AP3" s="644"/>
      <c r="AQ3" s="644"/>
      <c r="AR3" s="644"/>
      <c r="AS3" s="644"/>
      <c r="AT3" s="644"/>
      <c r="AU3" s="644"/>
      <c r="AV3" s="644"/>
      <c r="AW3" s="644"/>
      <c r="AX3" s="644"/>
      <c r="AY3" s="644"/>
      <c r="AZ3" s="644"/>
      <c r="BA3" s="644"/>
      <c r="BB3" s="644"/>
      <c r="BC3" s="644"/>
      <c r="BD3" s="644"/>
      <c r="BE3" s="644"/>
      <c r="BF3" s="644"/>
      <c r="BG3" s="13"/>
      <c r="BH3" s="13"/>
      <c r="BI3" s="13"/>
      <c r="BJ3" s="13"/>
      <c r="BK3" s="13"/>
      <c r="BL3" s="13"/>
      <c r="BM3" s="21"/>
      <c r="BN3" s="21"/>
      <c r="BO3" s="21"/>
      <c r="BP3" s="21"/>
      <c r="BQ3" s="21"/>
      <c r="BR3" s="21"/>
      <c r="BS3" s="21"/>
      <c r="BT3" s="21"/>
      <c r="BU3" s="21"/>
      <c r="BV3" s="22"/>
      <c r="BW3" s="22"/>
      <c r="BX3" s="22"/>
      <c r="BY3" s="22"/>
      <c r="BZ3" s="55"/>
    </row>
    <row r="4" spans="2:78" s="23" customFormat="1" ht="3.75" customHeight="1" thickTop="1">
      <c r="B4" s="24"/>
      <c r="C4" s="24"/>
      <c r="D4" s="24"/>
      <c r="E4" s="24"/>
      <c r="F4" s="24"/>
      <c r="G4" s="24"/>
      <c r="H4" s="24"/>
      <c r="I4" s="24"/>
      <c r="J4" s="24"/>
      <c r="K4" s="24"/>
      <c r="L4" s="24"/>
      <c r="M4" s="24"/>
      <c r="N4" s="24"/>
      <c r="O4" s="24"/>
      <c r="P4" s="24"/>
      <c r="Q4" s="24"/>
      <c r="R4" s="21"/>
      <c r="S4" s="21"/>
      <c r="T4" s="25"/>
      <c r="U4" s="26"/>
      <c r="V4" s="26"/>
      <c r="W4" s="26"/>
      <c r="X4" s="26"/>
      <c r="Y4" s="27"/>
      <c r="Z4" s="27"/>
      <c r="AA4" s="27"/>
      <c r="AB4" s="26"/>
      <c r="AC4" s="26"/>
      <c r="AD4" s="26"/>
      <c r="AE4" s="26"/>
      <c r="AG4" s="13"/>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13"/>
      <c r="BH4" s="13"/>
      <c r="BI4" s="13"/>
      <c r="BJ4" s="13"/>
      <c r="BK4" s="13"/>
      <c r="BL4" s="13"/>
      <c r="BM4" s="21"/>
      <c r="BN4" s="21"/>
      <c r="BO4" s="21"/>
      <c r="BP4" s="21"/>
      <c r="BQ4" s="21"/>
      <c r="BR4" s="21"/>
      <c r="BS4" s="21"/>
      <c r="BT4" s="21"/>
      <c r="BU4" s="21"/>
      <c r="BV4" s="22"/>
      <c r="BW4" s="22"/>
      <c r="BX4" s="22"/>
      <c r="BY4" s="22"/>
      <c r="BZ4" s="55"/>
    </row>
    <row r="5" spans="2:88" s="34" customFormat="1" ht="15" customHeight="1" thickBot="1">
      <c r="B5" s="29"/>
      <c r="C5" s="29"/>
      <c r="D5" s="29"/>
      <c r="E5" s="29"/>
      <c r="F5" s="29"/>
      <c r="G5" s="29"/>
      <c r="H5" s="29"/>
      <c r="I5" s="29"/>
      <c r="J5" s="29"/>
      <c r="K5" s="29"/>
      <c r="L5" s="29"/>
      <c r="M5" s="29"/>
      <c r="N5" s="29"/>
      <c r="O5" s="29"/>
      <c r="P5" s="29"/>
      <c r="Q5" s="29"/>
      <c r="R5" s="29"/>
      <c r="S5" s="29"/>
      <c r="T5" s="639" t="s">
        <v>173</v>
      </c>
      <c r="U5" s="639"/>
      <c r="V5" s="639"/>
      <c r="W5" s="639"/>
      <c r="X5" s="639"/>
      <c r="Y5" s="639"/>
      <c r="Z5" s="149" t="s">
        <v>15</v>
      </c>
      <c r="AA5" s="640" t="s">
        <v>64</v>
      </c>
      <c r="AB5" s="640"/>
      <c r="AC5" s="640"/>
      <c r="AD5" s="640"/>
      <c r="AE5" s="640"/>
      <c r="AF5" s="150" t="s">
        <v>283</v>
      </c>
      <c r="AG5" s="639" t="s">
        <v>284</v>
      </c>
      <c r="AH5" s="639"/>
      <c r="AI5" s="639"/>
      <c r="AJ5" s="639"/>
      <c r="AK5" s="639"/>
      <c r="AL5" s="639"/>
      <c r="AM5" s="639"/>
      <c r="AN5" s="639"/>
      <c r="AO5" s="639"/>
      <c r="AP5" s="639"/>
      <c r="AQ5" s="639"/>
      <c r="AR5" s="639"/>
      <c r="AS5" s="639"/>
      <c r="AT5" s="149" t="s">
        <v>15</v>
      </c>
      <c r="AU5" s="641"/>
      <c r="AV5" s="641"/>
      <c r="AW5" s="641"/>
      <c r="AX5" s="641"/>
      <c r="AY5" s="641"/>
      <c r="AZ5" s="641"/>
      <c r="BA5" s="641"/>
      <c r="BB5" s="641"/>
      <c r="BC5" s="641"/>
      <c r="BD5" s="641"/>
      <c r="BE5" s="641"/>
      <c r="BF5" s="641"/>
      <c r="BG5" s="641"/>
      <c r="BH5" s="641"/>
      <c r="BI5" s="150" t="s">
        <v>283</v>
      </c>
      <c r="BJ5" s="639" t="s">
        <v>285</v>
      </c>
      <c r="BK5" s="639"/>
      <c r="BL5" s="639"/>
      <c r="BM5" s="639"/>
      <c r="BN5" s="639"/>
      <c r="BO5" s="639"/>
      <c r="BP5" s="640" t="s">
        <v>378</v>
      </c>
      <c r="BQ5" s="640"/>
      <c r="BR5" s="151" t="s">
        <v>177</v>
      </c>
      <c r="BS5" s="641" t="s">
        <v>379</v>
      </c>
      <c r="BT5" s="641"/>
      <c r="BU5" s="151" t="s">
        <v>11</v>
      </c>
      <c r="BV5" s="641" t="s">
        <v>380</v>
      </c>
      <c r="BW5" s="641"/>
      <c r="BX5" s="149" t="s">
        <v>178</v>
      </c>
      <c r="BY5" s="152" t="s">
        <v>179</v>
      </c>
      <c r="BZ5" s="56"/>
      <c r="CE5" s="35"/>
      <c r="CJ5" s="36"/>
    </row>
    <row r="6" spans="2:88" s="34" customFormat="1" ht="16.5" customHeight="1">
      <c r="B6" s="630" t="s">
        <v>180</v>
      </c>
      <c r="C6" s="631"/>
      <c r="D6" s="631"/>
      <c r="E6" s="631"/>
      <c r="F6" s="632" t="s">
        <v>41</v>
      </c>
      <c r="G6" s="631"/>
      <c r="H6" s="631"/>
      <c r="I6" s="631"/>
      <c r="J6" s="633"/>
      <c r="K6" s="634" t="s">
        <v>181</v>
      </c>
      <c r="L6" s="635"/>
      <c r="M6" s="635"/>
      <c r="N6" s="635"/>
      <c r="O6" s="635"/>
      <c r="P6" s="636"/>
      <c r="Q6" s="600" t="s">
        <v>182</v>
      </c>
      <c r="R6" s="637"/>
      <c r="S6" s="600"/>
      <c r="T6" s="600"/>
      <c r="U6" s="600"/>
      <c r="V6" s="600"/>
      <c r="W6" s="600"/>
      <c r="X6" s="600"/>
      <c r="Y6" s="600"/>
      <c r="Z6" s="600"/>
      <c r="AA6" s="600"/>
      <c r="AB6" s="600"/>
      <c r="AC6" s="600"/>
      <c r="AD6" s="600"/>
      <c r="AE6" s="600"/>
      <c r="AF6" s="600"/>
      <c r="AG6" s="600"/>
      <c r="AH6" s="638"/>
      <c r="AI6" s="599" t="s">
        <v>183</v>
      </c>
      <c r="AJ6" s="600"/>
      <c r="AK6" s="600"/>
      <c r="AL6" s="600"/>
      <c r="AM6" s="600"/>
      <c r="AN6" s="600"/>
      <c r="AO6" s="601" t="s">
        <v>360</v>
      </c>
      <c r="AP6" s="602"/>
      <c r="AQ6" s="602"/>
      <c r="AR6" s="602"/>
      <c r="AS6" s="602"/>
      <c r="AT6" s="602"/>
      <c r="AU6" s="602"/>
      <c r="AV6" s="602"/>
      <c r="AW6" s="602"/>
      <c r="AX6" s="602"/>
      <c r="AY6" s="602"/>
      <c r="AZ6" s="602"/>
      <c r="BA6" s="602"/>
      <c r="BB6" s="602"/>
      <c r="BC6" s="602"/>
      <c r="BD6" s="602"/>
      <c r="BE6" s="602"/>
      <c r="BF6" s="602"/>
      <c r="BG6" s="602"/>
      <c r="BH6" s="602"/>
      <c r="BI6" s="602"/>
      <c r="BJ6" s="602"/>
      <c r="BK6" s="602"/>
      <c r="BL6" s="153"/>
      <c r="BM6" s="38"/>
      <c r="BN6" s="38" t="s">
        <v>184</v>
      </c>
      <c r="BO6" s="602" t="s">
        <v>359</v>
      </c>
      <c r="BP6" s="602"/>
      <c r="BQ6" s="602"/>
      <c r="BR6" s="602"/>
      <c r="BS6" s="602"/>
      <c r="BT6" s="602"/>
      <c r="BU6" s="602"/>
      <c r="BV6" s="602"/>
      <c r="BW6" s="602"/>
      <c r="BX6" s="602"/>
      <c r="BY6" s="39" t="s">
        <v>185</v>
      </c>
      <c r="BZ6" s="56"/>
      <c r="CE6" s="35"/>
      <c r="CJ6" s="36"/>
    </row>
    <row r="7" spans="2:88" s="34" customFormat="1" ht="11.25" customHeight="1">
      <c r="B7" s="603" t="s">
        <v>186</v>
      </c>
      <c r="C7" s="604"/>
      <c r="D7" s="609" t="s">
        <v>187</v>
      </c>
      <c r="E7" s="609"/>
      <c r="F7" s="612"/>
      <c r="G7" s="613"/>
      <c r="H7" s="87"/>
      <c r="I7" s="618"/>
      <c r="J7" s="619"/>
      <c r="K7" s="624">
        <v>2</v>
      </c>
      <c r="L7" s="625"/>
      <c r="M7" s="625">
        <v>9</v>
      </c>
      <c r="N7" s="625"/>
      <c r="O7" s="625">
        <v>9</v>
      </c>
      <c r="P7" s="628"/>
      <c r="Q7" s="589" t="s">
        <v>188</v>
      </c>
      <c r="R7" s="590"/>
      <c r="S7" s="590"/>
      <c r="T7" s="590"/>
      <c r="U7" s="590"/>
      <c r="V7" s="591"/>
      <c r="W7" s="596" t="s">
        <v>189</v>
      </c>
      <c r="X7" s="590"/>
      <c r="Y7" s="590"/>
      <c r="Z7" s="590"/>
      <c r="AA7" s="590"/>
      <c r="AB7" s="591"/>
      <c r="AC7" s="221" t="s">
        <v>190</v>
      </c>
      <c r="AD7" s="222"/>
      <c r="AE7" s="222"/>
      <c r="AF7" s="222"/>
      <c r="AG7" s="222"/>
      <c r="AH7" s="223"/>
      <c r="AI7" s="583" t="s">
        <v>191</v>
      </c>
      <c r="AJ7" s="584"/>
      <c r="AK7" s="584"/>
      <c r="AL7" s="584"/>
      <c r="AM7" s="584"/>
      <c r="AN7" s="584"/>
      <c r="AO7" s="575" t="s">
        <v>357</v>
      </c>
      <c r="AP7" s="576"/>
      <c r="AQ7" s="576"/>
      <c r="AR7" s="576"/>
      <c r="AS7" s="576"/>
      <c r="AT7" s="576"/>
      <c r="AU7" s="576"/>
      <c r="AV7" s="576"/>
      <c r="AW7" s="576"/>
      <c r="AX7" s="576"/>
      <c r="AY7" s="576"/>
      <c r="AZ7" s="576"/>
      <c r="BA7" s="576"/>
      <c r="BB7" s="576"/>
      <c r="BC7" s="576"/>
      <c r="BD7" s="576"/>
      <c r="BE7" s="576"/>
      <c r="BF7" s="576"/>
      <c r="BG7" s="576"/>
      <c r="BH7" s="576"/>
      <c r="BI7" s="576"/>
      <c r="BJ7" s="576"/>
      <c r="BK7" s="576"/>
      <c r="BL7" s="579" t="s">
        <v>192</v>
      </c>
      <c r="BM7" s="579"/>
      <c r="BN7" s="580" t="s">
        <v>184</v>
      </c>
      <c r="BO7" s="581" t="s">
        <v>358</v>
      </c>
      <c r="BP7" s="581"/>
      <c r="BQ7" s="581"/>
      <c r="BR7" s="581"/>
      <c r="BS7" s="581"/>
      <c r="BT7" s="581"/>
      <c r="BU7" s="581"/>
      <c r="BV7" s="581"/>
      <c r="BW7" s="581"/>
      <c r="BX7" s="581"/>
      <c r="BY7" s="574" t="s">
        <v>185</v>
      </c>
      <c r="BZ7" s="57"/>
      <c r="CE7" s="40"/>
      <c r="CJ7" s="36"/>
    </row>
    <row r="8" spans="2:88" s="34" customFormat="1" ht="11.25" customHeight="1">
      <c r="B8" s="605"/>
      <c r="C8" s="606"/>
      <c r="D8" s="610"/>
      <c r="E8" s="610"/>
      <c r="F8" s="614"/>
      <c r="G8" s="615"/>
      <c r="H8" s="88"/>
      <c r="I8" s="620"/>
      <c r="J8" s="621"/>
      <c r="K8" s="624"/>
      <c r="L8" s="625"/>
      <c r="M8" s="625"/>
      <c r="N8" s="625"/>
      <c r="O8" s="625"/>
      <c r="P8" s="628"/>
      <c r="Q8" s="592" t="s">
        <v>286</v>
      </c>
      <c r="R8" s="224"/>
      <c r="S8" s="224"/>
      <c r="T8" s="224"/>
      <c r="U8" s="224"/>
      <c r="V8" s="224"/>
      <c r="W8" s="597" t="s">
        <v>287</v>
      </c>
      <c r="X8" s="597"/>
      <c r="Y8" s="597"/>
      <c r="Z8" s="597"/>
      <c r="AA8" s="597"/>
      <c r="AB8" s="597"/>
      <c r="AC8" s="224" t="s">
        <v>288</v>
      </c>
      <c r="AD8" s="224"/>
      <c r="AE8" s="224"/>
      <c r="AF8" s="224"/>
      <c r="AG8" s="224"/>
      <c r="AH8" s="225"/>
      <c r="AI8" s="585"/>
      <c r="AJ8" s="586"/>
      <c r="AK8" s="586"/>
      <c r="AL8" s="586"/>
      <c r="AM8" s="586"/>
      <c r="AN8" s="586"/>
      <c r="AO8" s="577"/>
      <c r="AP8" s="578"/>
      <c r="AQ8" s="578"/>
      <c r="AR8" s="578"/>
      <c r="AS8" s="578"/>
      <c r="AT8" s="578"/>
      <c r="AU8" s="578"/>
      <c r="AV8" s="578"/>
      <c r="AW8" s="578"/>
      <c r="AX8" s="578"/>
      <c r="AY8" s="578"/>
      <c r="AZ8" s="578"/>
      <c r="BA8" s="578"/>
      <c r="BB8" s="578"/>
      <c r="BC8" s="578"/>
      <c r="BD8" s="578"/>
      <c r="BE8" s="578"/>
      <c r="BF8" s="578"/>
      <c r="BG8" s="578"/>
      <c r="BH8" s="578"/>
      <c r="BI8" s="578"/>
      <c r="BJ8" s="578"/>
      <c r="BK8" s="578"/>
      <c r="BL8" s="579"/>
      <c r="BM8" s="579"/>
      <c r="BN8" s="580"/>
      <c r="BO8" s="582"/>
      <c r="BP8" s="582"/>
      <c r="BQ8" s="582"/>
      <c r="BR8" s="582"/>
      <c r="BS8" s="582"/>
      <c r="BT8" s="582"/>
      <c r="BU8" s="582"/>
      <c r="BV8" s="582"/>
      <c r="BW8" s="582"/>
      <c r="BX8" s="582"/>
      <c r="BY8" s="574"/>
      <c r="BZ8" s="57"/>
      <c r="CE8" s="40"/>
      <c r="CJ8" s="36"/>
    </row>
    <row r="9" spans="2:88" s="34" customFormat="1" ht="11.25" customHeight="1" thickBot="1">
      <c r="B9" s="607"/>
      <c r="C9" s="608"/>
      <c r="D9" s="611"/>
      <c r="E9" s="611"/>
      <c r="F9" s="616"/>
      <c r="G9" s="617"/>
      <c r="H9" s="89"/>
      <c r="I9" s="622"/>
      <c r="J9" s="623"/>
      <c r="K9" s="626"/>
      <c r="L9" s="627"/>
      <c r="M9" s="627"/>
      <c r="N9" s="627"/>
      <c r="O9" s="627"/>
      <c r="P9" s="629"/>
      <c r="Q9" s="593" t="s">
        <v>289</v>
      </c>
      <c r="R9" s="594"/>
      <c r="S9" s="594"/>
      <c r="T9" s="594"/>
      <c r="U9" s="594"/>
      <c r="V9" s="595"/>
      <c r="W9" s="598" t="s">
        <v>197</v>
      </c>
      <c r="X9" s="594"/>
      <c r="Y9" s="594"/>
      <c r="Z9" s="594"/>
      <c r="AA9" s="594"/>
      <c r="AB9" s="595"/>
      <c r="AC9" s="154"/>
      <c r="AD9" s="155"/>
      <c r="AE9" s="155"/>
      <c r="AF9" s="155"/>
      <c r="AG9" s="155"/>
      <c r="AH9" s="156"/>
      <c r="AI9" s="587"/>
      <c r="AJ9" s="588"/>
      <c r="AK9" s="588"/>
      <c r="AL9" s="588"/>
      <c r="AM9" s="588"/>
      <c r="AN9" s="588"/>
      <c r="AO9" s="547" t="s">
        <v>198</v>
      </c>
      <c r="AP9" s="548"/>
      <c r="AQ9" s="548"/>
      <c r="AR9" s="549"/>
      <c r="AS9" s="549"/>
      <c r="AT9" s="549"/>
      <c r="AU9" s="549"/>
      <c r="AV9" s="549"/>
      <c r="AW9" s="549"/>
      <c r="AX9" s="549"/>
      <c r="AY9" s="549"/>
      <c r="AZ9" s="549"/>
      <c r="BA9" s="549"/>
      <c r="BB9" s="549"/>
      <c r="BC9" s="549"/>
      <c r="BD9" s="549"/>
      <c r="BE9" s="549"/>
      <c r="BF9" s="549"/>
      <c r="BG9" s="549"/>
      <c r="BH9" s="549"/>
      <c r="BI9" s="549"/>
      <c r="BJ9" s="549"/>
      <c r="BK9" s="549"/>
      <c r="BL9" s="549"/>
      <c r="BM9" s="549"/>
      <c r="BN9" s="549"/>
      <c r="BO9" s="549"/>
      <c r="BP9" s="549"/>
      <c r="BQ9" s="549"/>
      <c r="BR9" s="549"/>
      <c r="BS9" s="549"/>
      <c r="BT9" s="549"/>
      <c r="BU9" s="549"/>
      <c r="BV9" s="549"/>
      <c r="BW9" s="549"/>
      <c r="BX9" s="549"/>
      <c r="BY9" s="157" t="s">
        <v>199</v>
      </c>
      <c r="BZ9" s="56"/>
      <c r="CE9" s="40"/>
      <c r="CJ9" s="36"/>
    </row>
    <row r="10" spans="2:88" s="43" customFormat="1" ht="15" customHeight="1" thickTop="1">
      <c r="B10" s="550" t="s">
        <v>200</v>
      </c>
      <c r="C10" s="551"/>
      <c r="D10" s="551"/>
      <c r="E10" s="551"/>
      <c r="F10" s="556" t="s">
        <v>201</v>
      </c>
      <c r="G10" s="558" t="s">
        <v>344</v>
      </c>
      <c r="H10" s="559"/>
      <c r="I10" s="560"/>
      <c r="J10" s="560"/>
      <c r="K10" s="560"/>
      <c r="L10" s="560"/>
      <c r="M10" s="560"/>
      <c r="N10" s="560"/>
      <c r="O10" s="560"/>
      <c r="P10" s="560"/>
      <c r="Q10" s="560"/>
      <c r="R10" s="560"/>
      <c r="S10" s="566" t="s">
        <v>202</v>
      </c>
      <c r="T10" s="128" t="s">
        <v>203</v>
      </c>
      <c r="U10" s="568" t="s">
        <v>300</v>
      </c>
      <c r="V10" s="569"/>
      <c r="W10" s="569"/>
      <c r="X10" s="129" t="s">
        <v>204</v>
      </c>
      <c r="Y10" s="570" t="s">
        <v>302</v>
      </c>
      <c r="Z10" s="571"/>
      <c r="AA10" s="571"/>
      <c r="AB10" s="571"/>
      <c r="AC10" s="130"/>
      <c r="AD10" s="130"/>
      <c r="AE10" s="130"/>
      <c r="AF10" s="130"/>
      <c r="AG10" s="130"/>
      <c r="AH10" s="130"/>
      <c r="AI10" s="130"/>
      <c r="AJ10" s="130"/>
      <c r="AK10" s="130"/>
      <c r="AL10" s="130"/>
      <c r="AM10" s="130"/>
      <c r="AN10" s="130"/>
      <c r="AO10" s="130"/>
      <c r="AP10" s="566" t="s">
        <v>205</v>
      </c>
      <c r="AQ10" s="572" t="s">
        <v>206</v>
      </c>
      <c r="AR10" s="573"/>
      <c r="AS10" s="544" t="s">
        <v>348</v>
      </c>
      <c r="AT10" s="545"/>
      <c r="AU10" s="545"/>
      <c r="AV10" s="546" t="s">
        <v>204</v>
      </c>
      <c r="AW10" s="544" t="s">
        <v>349</v>
      </c>
      <c r="AX10" s="545"/>
      <c r="AY10" s="545"/>
      <c r="AZ10" s="546" t="s">
        <v>204</v>
      </c>
      <c r="BA10" s="522" t="s">
        <v>351</v>
      </c>
      <c r="BB10" s="523"/>
      <c r="BC10" s="523"/>
      <c r="BD10" s="524" t="s">
        <v>207</v>
      </c>
      <c r="BE10" s="526" t="s">
        <v>208</v>
      </c>
      <c r="BF10" s="527"/>
      <c r="BG10" s="2"/>
      <c r="BH10" s="3"/>
      <c r="BI10" s="3"/>
      <c r="BJ10" s="3"/>
      <c r="BK10" s="3"/>
      <c r="BL10" s="3"/>
      <c r="BM10" s="4"/>
      <c r="BN10" s="4"/>
      <c r="BO10" s="5"/>
      <c r="BP10" s="5"/>
      <c r="BQ10" s="5"/>
      <c r="BR10" s="6"/>
      <c r="BS10" s="3"/>
      <c r="BT10" s="3"/>
      <c r="BU10" s="3"/>
      <c r="BV10" s="6"/>
      <c r="BW10" s="3"/>
      <c r="BX10" s="3"/>
      <c r="BY10" s="7"/>
      <c r="BZ10" s="58"/>
      <c r="CE10" s="40"/>
      <c r="CI10" s="34"/>
      <c r="CJ10" s="44"/>
    </row>
    <row r="11" spans="2:78" s="43" customFormat="1" ht="15" customHeight="1">
      <c r="B11" s="552"/>
      <c r="C11" s="553"/>
      <c r="D11" s="553"/>
      <c r="E11" s="553"/>
      <c r="F11" s="556"/>
      <c r="G11" s="561"/>
      <c r="H11" s="562"/>
      <c r="I11" s="562"/>
      <c r="J11" s="562"/>
      <c r="K11" s="562"/>
      <c r="L11" s="562"/>
      <c r="M11" s="562"/>
      <c r="N11" s="562"/>
      <c r="O11" s="562"/>
      <c r="P11" s="562"/>
      <c r="Q11" s="562"/>
      <c r="R11" s="562"/>
      <c r="S11" s="566"/>
      <c r="T11" s="528" t="s">
        <v>346</v>
      </c>
      <c r="U11" s="529"/>
      <c r="V11" s="529"/>
      <c r="W11" s="529"/>
      <c r="X11" s="529"/>
      <c r="Y11" s="529"/>
      <c r="Z11" s="529"/>
      <c r="AA11" s="529"/>
      <c r="AB11" s="529"/>
      <c r="AC11" s="529"/>
      <c r="AD11" s="529"/>
      <c r="AE11" s="529"/>
      <c r="AF11" s="529"/>
      <c r="AG11" s="529"/>
      <c r="AH11" s="529"/>
      <c r="AI11" s="529"/>
      <c r="AJ11" s="529"/>
      <c r="AK11" s="529"/>
      <c r="AL11" s="529"/>
      <c r="AM11" s="529"/>
      <c r="AN11" s="529"/>
      <c r="AO11" s="529"/>
      <c r="AP11" s="566"/>
      <c r="AQ11" s="535"/>
      <c r="AR11" s="536"/>
      <c r="AS11" s="540"/>
      <c r="AT11" s="540"/>
      <c r="AU11" s="540"/>
      <c r="AV11" s="546"/>
      <c r="AW11" s="540"/>
      <c r="AX11" s="540"/>
      <c r="AY11" s="540"/>
      <c r="AZ11" s="546"/>
      <c r="BA11" s="519"/>
      <c r="BB11" s="519"/>
      <c r="BC11" s="519"/>
      <c r="BD11" s="524"/>
      <c r="BE11" s="531" t="s">
        <v>357</v>
      </c>
      <c r="BF11" s="532"/>
      <c r="BG11" s="532"/>
      <c r="BH11" s="532"/>
      <c r="BI11" s="532"/>
      <c r="BJ11" s="532"/>
      <c r="BK11" s="532"/>
      <c r="BL11" s="532"/>
      <c r="BM11" s="521" t="s">
        <v>23</v>
      </c>
      <c r="BN11" s="521"/>
      <c r="BO11" s="506" t="s">
        <v>348</v>
      </c>
      <c r="BP11" s="507"/>
      <c r="BQ11" s="507"/>
      <c r="BR11" s="141" t="s">
        <v>290</v>
      </c>
      <c r="BS11" s="506" t="s">
        <v>354</v>
      </c>
      <c r="BT11" s="507"/>
      <c r="BU11" s="507"/>
      <c r="BV11" s="141" t="s">
        <v>290</v>
      </c>
      <c r="BW11" s="509" t="s">
        <v>367</v>
      </c>
      <c r="BX11" s="510"/>
      <c r="BY11" s="511"/>
      <c r="BZ11" s="58"/>
    </row>
    <row r="12" spans="2:78" s="43" customFormat="1" ht="9" customHeight="1">
      <c r="B12" s="552"/>
      <c r="C12" s="553"/>
      <c r="D12" s="553"/>
      <c r="E12" s="553"/>
      <c r="F12" s="556"/>
      <c r="G12" s="561"/>
      <c r="H12" s="562"/>
      <c r="I12" s="562"/>
      <c r="J12" s="562"/>
      <c r="K12" s="562"/>
      <c r="L12" s="562"/>
      <c r="M12" s="562"/>
      <c r="N12" s="562"/>
      <c r="O12" s="562"/>
      <c r="P12" s="562"/>
      <c r="Q12" s="562"/>
      <c r="R12" s="562"/>
      <c r="S12" s="566"/>
      <c r="T12" s="530"/>
      <c r="U12" s="529"/>
      <c r="V12" s="529"/>
      <c r="W12" s="529"/>
      <c r="X12" s="529"/>
      <c r="Y12" s="529"/>
      <c r="Z12" s="529"/>
      <c r="AA12" s="529"/>
      <c r="AB12" s="529"/>
      <c r="AC12" s="529"/>
      <c r="AD12" s="529"/>
      <c r="AE12" s="529"/>
      <c r="AF12" s="529"/>
      <c r="AG12" s="529"/>
      <c r="AH12" s="529"/>
      <c r="AI12" s="529"/>
      <c r="AJ12" s="529"/>
      <c r="AK12" s="529"/>
      <c r="AL12" s="529"/>
      <c r="AM12" s="529"/>
      <c r="AN12" s="529"/>
      <c r="AO12" s="529"/>
      <c r="AP12" s="566"/>
      <c r="AQ12" s="535" t="s">
        <v>291</v>
      </c>
      <c r="AR12" s="536"/>
      <c r="AS12" s="539" t="s">
        <v>348</v>
      </c>
      <c r="AT12" s="540"/>
      <c r="AU12" s="540"/>
      <c r="AV12" s="542" t="s">
        <v>290</v>
      </c>
      <c r="AW12" s="539" t="s">
        <v>349</v>
      </c>
      <c r="AX12" s="540"/>
      <c r="AY12" s="540"/>
      <c r="AZ12" s="542" t="s">
        <v>47</v>
      </c>
      <c r="BA12" s="518" t="s">
        <v>352</v>
      </c>
      <c r="BB12" s="519"/>
      <c r="BC12" s="519"/>
      <c r="BD12" s="524"/>
      <c r="BE12" s="531"/>
      <c r="BF12" s="532"/>
      <c r="BG12" s="532"/>
      <c r="BH12" s="532"/>
      <c r="BI12" s="532"/>
      <c r="BJ12" s="532"/>
      <c r="BK12" s="532"/>
      <c r="BL12" s="532"/>
      <c r="BM12" s="521" t="s">
        <v>292</v>
      </c>
      <c r="BN12" s="521"/>
      <c r="BO12" s="506" t="s">
        <v>348</v>
      </c>
      <c r="BP12" s="507"/>
      <c r="BQ12" s="507"/>
      <c r="BR12" s="508" t="s">
        <v>290</v>
      </c>
      <c r="BS12" s="506" t="s">
        <v>355</v>
      </c>
      <c r="BT12" s="507"/>
      <c r="BU12" s="507"/>
      <c r="BV12" s="508" t="s">
        <v>290</v>
      </c>
      <c r="BW12" s="509" t="s">
        <v>356</v>
      </c>
      <c r="BX12" s="510"/>
      <c r="BY12" s="511"/>
      <c r="BZ12" s="58"/>
    </row>
    <row r="13" spans="2:78" s="43" customFormat="1" ht="6.75" customHeight="1">
      <c r="B13" s="552"/>
      <c r="C13" s="553"/>
      <c r="D13" s="553"/>
      <c r="E13" s="553"/>
      <c r="F13" s="556"/>
      <c r="G13" s="561"/>
      <c r="H13" s="562"/>
      <c r="I13" s="562"/>
      <c r="J13" s="562"/>
      <c r="K13" s="562"/>
      <c r="L13" s="562"/>
      <c r="M13" s="562"/>
      <c r="N13" s="562"/>
      <c r="O13" s="562"/>
      <c r="P13" s="562"/>
      <c r="Q13" s="562"/>
      <c r="R13" s="562"/>
      <c r="S13" s="566"/>
      <c r="T13" s="530"/>
      <c r="U13" s="529"/>
      <c r="V13" s="529"/>
      <c r="W13" s="529"/>
      <c r="X13" s="529"/>
      <c r="Y13" s="529"/>
      <c r="Z13" s="529"/>
      <c r="AA13" s="529"/>
      <c r="AB13" s="529"/>
      <c r="AC13" s="529"/>
      <c r="AD13" s="529"/>
      <c r="AE13" s="529"/>
      <c r="AF13" s="529"/>
      <c r="AG13" s="529"/>
      <c r="AH13" s="529"/>
      <c r="AI13" s="529"/>
      <c r="AJ13" s="529"/>
      <c r="AK13" s="529"/>
      <c r="AL13" s="529"/>
      <c r="AM13" s="529"/>
      <c r="AN13" s="529"/>
      <c r="AO13" s="529"/>
      <c r="AP13" s="566"/>
      <c r="AQ13" s="535"/>
      <c r="AR13" s="536"/>
      <c r="AS13" s="540"/>
      <c r="AT13" s="540"/>
      <c r="AU13" s="540"/>
      <c r="AV13" s="542"/>
      <c r="AW13" s="540"/>
      <c r="AX13" s="540"/>
      <c r="AY13" s="540"/>
      <c r="AZ13" s="542"/>
      <c r="BA13" s="519"/>
      <c r="BB13" s="519"/>
      <c r="BC13" s="519"/>
      <c r="BD13" s="524"/>
      <c r="BE13" s="531"/>
      <c r="BF13" s="532"/>
      <c r="BG13" s="532"/>
      <c r="BH13" s="532"/>
      <c r="BI13" s="532"/>
      <c r="BJ13" s="532"/>
      <c r="BK13" s="532"/>
      <c r="BL13" s="532"/>
      <c r="BM13" s="521"/>
      <c r="BN13" s="521"/>
      <c r="BO13" s="507"/>
      <c r="BP13" s="507"/>
      <c r="BQ13" s="507"/>
      <c r="BR13" s="508"/>
      <c r="BS13" s="507"/>
      <c r="BT13" s="507"/>
      <c r="BU13" s="507"/>
      <c r="BV13" s="508"/>
      <c r="BW13" s="510"/>
      <c r="BX13" s="510"/>
      <c r="BY13" s="511"/>
      <c r="BZ13" s="58"/>
    </row>
    <row r="14" spans="2:78" s="43" customFormat="1" ht="14.25" customHeight="1" thickBot="1">
      <c r="B14" s="554"/>
      <c r="C14" s="555"/>
      <c r="D14" s="555"/>
      <c r="E14" s="555"/>
      <c r="F14" s="557"/>
      <c r="G14" s="563"/>
      <c r="H14" s="564"/>
      <c r="I14" s="565"/>
      <c r="J14" s="565"/>
      <c r="K14" s="565"/>
      <c r="L14" s="565"/>
      <c r="M14" s="565"/>
      <c r="N14" s="565"/>
      <c r="O14" s="565"/>
      <c r="P14" s="565"/>
      <c r="Q14" s="565"/>
      <c r="R14" s="565"/>
      <c r="S14" s="567"/>
      <c r="T14" s="512" t="s">
        <v>43</v>
      </c>
      <c r="U14" s="513"/>
      <c r="V14" s="513"/>
      <c r="W14" s="514"/>
      <c r="X14" s="514"/>
      <c r="Y14" s="514"/>
      <c r="Z14" s="514"/>
      <c r="AA14" s="514"/>
      <c r="AB14" s="514"/>
      <c r="AC14" s="514"/>
      <c r="AD14" s="514"/>
      <c r="AE14" s="514"/>
      <c r="AF14" s="514"/>
      <c r="AG14" s="514"/>
      <c r="AH14" s="45" t="s">
        <v>293</v>
      </c>
      <c r="AI14" s="514"/>
      <c r="AJ14" s="514"/>
      <c r="AK14" s="514"/>
      <c r="AL14" s="514"/>
      <c r="AM14" s="514"/>
      <c r="AN14" s="514"/>
      <c r="AO14" s="46" t="s">
        <v>294</v>
      </c>
      <c r="AP14" s="567"/>
      <c r="AQ14" s="537"/>
      <c r="AR14" s="538"/>
      <c r="AS14" s="541"/>
      <c r="AT14" s="541"/>
      <c r="AU14" s="541"/>
      <c r="AV14" s="543"/>
      <c r="AW14" s="541"/>
      <c r="AX14" s="541"/>
      <c r="AY14" s="541"/>
      <c r="AZ14" s="543"/>
      <c r="BA14" s="520"/>
      <c r="BB14" s="520"/>
      <c r="BC14" s="520"/>
      <c r="BD14" s="525"/>
      <c r="BE14" s="533"/>
      <c r="BF14" s="534"/>
      <c r="BG14" s="534"/>
      <c r="BH14" s="534"/>
      <c r="BI14" s="534"/>
      <c r="BJ14" s="534"/>
      <c r="BK14" s="534"/>
      <c r="BL14" s="534"/>
      <c r="BM14" s="515" t="s">
        <v>214</v>
      </c>
      <c r="BN14" s="515"/>
      <c r="BO14" s="516"/>
      <c r="BP14" s="516"/>
      <c r="BQ14" s="516"/>
      <c r="BR14" s="141" t="s">
        <v>290</v>
      </c>
      <c r="BS14" s="516"/>
      <c r="BT14" s="516"/>
      <c r="BU14" s="516"/>
      <c r="BV14" s="141" t="s">
        <v>290</v>
      </c>
      <c r="BW14" s="516"/>
      <c r="BX14" s="516"/>
      <c r="BY14" s="517"/>
      <c r="BZ14" s="58"/>
    </row>
    <row r="15" spans="2:87" s="48" customFormat="1" ht="9.75" customHeight="1" thickTop="1">
      <c r="B15" s="498" t="s">
        <v>215</v>
      </c>
      <c r="C15" s="499"/>
      <c r="D15" s="477" t="s">
        <v>45</v>
      </c>
      <c r="E15" s="478"/>
      <c r="F15" s="478"/>
      <c r="G15" s="481"/>
      <c r="H15" s="90"/>
      <c r="I15" s="477" t="s">
        <v>216</v>
      </c>
      <c r="J15" s="478"/>
      <c r="K15" s="478"/>
      <c r="L15" s="481"/>
      <c r="M15" s="502" t="s">
        <v>217</v>
      </c>
      <c r="N15" s="490"/>
      <c r="O15" s="490"/>
      <c r="P15" s="490"/>
      <c r="Q15" s="490"/>
      <c r="R15" s="489" t="s">
        <v>218</v>
      </c>
      <c r="S15" s="490"/>
      <c r="T15" s="490"/>
      <c r="U15" s="490"/>
      <c r="V15" s="491"/>
      <c r="W15" s="492" t="s">
        <v>31</v>
      </c>
      <c r="X15" s="493"/>
      <c r="Y15" s="494"/>
      <c r="Z15" s="477" t="s">
        <v>219</v>
      </c>
      <c r="AA15" s="478"/>
      <c r="AB15" s="478"/>
      <c r="AC15" s="478"/>
      <c r="AD15" s="478"/>
      <c r="AE15" s="478"/>
      <c r="AF15" s="478"/>
      <c r="AG15" s="478"/>
      <c r="AH15" s="478"/>
      <c r="AI15" s="478"/>
      <c r="AJ15" s="481"/>
      <c r="AK15" s="477" t="s">
        <v>49</v>
      </c>
      <c r="AL15" s="481"/>
      <c r="AM15" s="477" t="s">
        <v>220</v>
      </c>
      <c r="AN15" s="478"/>
      <c r="AO15" s="478"/>
      <c r="AP15" s="478"/>
      <c r="AQ15" s="478"/>
      <c r="AR15" s="478"/>
      <c r="AS15" s="478"/>
      <c r="AT15" s="478"/>
      <c r="AU15" s="478"/>
      <c r="AV15" s="478"/>
      <c r="AW15" s="478"/>
      <c r="AX15" s="478"/>
      <c r="AY15" s="478"/>
      <c r="AZ15" s="478"/>
      <c r="BA15" s="478"/>
      <c r="BB15" s="478"/>
      <c r="BC15" s="478"/>
      <c r="BD15" s="478"/>
      <c r="BE15" s="478"/>
      <c r="BF15" s="478"/>
      <c r="BG15" s="478"/>
      <c r="BH15" s="478"/>
      <c r="BI15" s="477" t="s">
        <v>221</v>
      </c>
      <c r="BJ15" s="478"/>
      <c r="BK15" s="478"/>
      <c r="BL15" s="478"/>
      <c r="BM15" s="478"/>
      <c r="BN15" s="478"/>
      <c r="BO15" s="478"/>
      <c r="BP15" s="478"/>
      <c r="BQ15" s="478"/>
      <c r="BR15" s="478"/>
      <c r="BS15" s="478"/>
      <c r="BT15" s="481"/>
      <c r="BU15" s="483" t="s">
        <v>222</v>
      </c>
      <c r="BV15" s="484"/>
      <c r="BW15" s="483" t="s">
        <v>223</v>
      </c>
      <c r="BX15" s="484"/>
      <c r="BY15" s="487"/>
      <c r="BZ15" s="59"/>
      <c r="CA15" s="47"/>
      <c r="CB15" s="47"/>
      <c r="CC15" s="47"/>
      <c r="CF15" s="34"/>
      <c r="CG15" s="34"/>
      <c r="CI15" s="43"/>
    </row>
    <row r="16" spans="2:87" s="48" customFormat="1" ht="18.75" customHeight="1" thickBot="1">
      <c r="B16" s="500"/>
      <c r="C16" s="501"/>
      <c r="D16" s="479"/>
      <c r="E16" s="480"/>
      <c r="F16" s="480"/>
      <c r="G16" s="482"/>
      <c r="H16" s="53"/>
      <c r="I16" s="479"/>
      <c r="J16" s="480"/>
      <c r="K16" s="480"/>
      <c r="L16" s="482"/>
      <c r="M16" s="503" t="s">
        <v>224</v>
      </c>
      <c r="N16" s="504"/>
      <c r="O16" s="504"/>
      <c r="P16" s="504"/>
      <c r="Q16" s="505"/>
      <c r="R16" s="480" t="s">
        <v>225</v>
      </c>
      <c r="S16" s="480"/>
      <c r="T16" s="480"/>
      <c r="U16" s="480"/>
      <c r="V16" s="482"/>
      <c r="W16" s="495"/>
      <c r="X16" s="496"/>
      <c r="Y16" s="497"/>
      <c r="Z16" s="479"/>
      <c r="AA16" s="480"/>
      <c r="AB16" s="480"/>
      <c r="AC16" s="480"/>
      <c r="AD16" s="480"/>
      <c r="AE16" s="480"/>
      <c r="AF16" s="480"/>
      <c r="AG16" s="480"/>
      <c r="AH16" s="480"/>
      <c r="AI16" s="480"/>
      <c r="AJ16" s="482"/>
      <c r="AK16" s="479"/>
      <c r="AL16" s="482"/>
      <c r="AM16" s="479"/>
      <c r="AN16" s="480"/>
      <c r="AO16" s="480"/>
      <c r="AP16" s="480"/>
      <c r="AQ16" s="480"/>
      <c r="AR16" s="480"/>
      <c r="AS16" s="480"/>
      <c r="AT16" s="480"/>
      <c r="AU16" s="480"/>
      <c r="AV16" s="480"/>
      <c r="AW16" s="480"/>
      <c r="AX16" s="480"/>
      <c r="AY16" s="480"/>
      <c r="AZ16" s="480"/>
      <c r="BA16" s="480"/>
      <c r="BB16" s="480"/>
      <c r="BC16" s="480"/>
      <c r="BD16" s="480"/>
      <c r="BE16" s="480"/>
      <c r="BF16" s="480"/>
      <c r="BG16" s="480"/>
      <c r="BH16" s="480"/>
      <c r="BI16" s="479"/>
      <c r="BJ16" s="480"/>
      <c r="BK16" s="480"/>
      <c r="BL16" s="480"/>
      <c r="BM16" s="480"/>
      <c r="BN16" s="480"/>
      <c r="BO16" s="480"/>
      <c r="BP16" s="480"/>
      <c r="BQ16" s="480"/>
      <c r="BR16" s="480"/>
      <c r="BS16" s="480"/>
      <c r="BT16" s="482"/>
      <c r="BU16" s="485"/>
      <c r="BV16" s="486"/>
      <c r="BW16" s="485"/>
      <c r="BX16" s="486"/>
      <c r="BY16" s="488"/>
      <c r="BZ16" s="59"/>
      <c r="CA16" s="47"/>
      <c r="CB16" s="47"/>
      <c r="CC16" s="47"/>
      <c r="CF16" s="34"/>
      <c r="CI16" s="43"/>
    </row>
    <row r="17" spans="2:81" s="48" customFormat="1" ht="10.5" customHeight="1">
      <c r="B17" s="396">
        <v>3</v>
      </c>
      <c r="C17" s="397"/>
      <c r="D17" s="398" t="s">
        <v>226</v>
      </c>
      <c r="E17" s="272">
        <v>1</v>
      </c>
      <c r="F17" s="272"/>
      <c r="G17" s="202"/>
      <c r="H17" s="227">
        <f>VLOOKUP(E17,男子,2,FALSE)</f>
        <v>0</v>
      </c>
      <c r="I17" s="399" t="s">
        <v>297</v>
      </c>
      <c r="J17" s="400"/>
      <c r="K17" s="400"/>
      <c r="L17" s="401"/>
      <c r="M17" s="447" t="s">
        <v>307</v>
      </c>
      <c r="N17" s="448"/>
      <c r="O17" s="448"/>
      <c r="P17" s="448"/>
      <c r="Q17" s="449"/>
      <c r="R17" s="448" t="s">
        <v>306</v>
      </c>
      <c r="S17" s="448"/>
      <c r="T17" s="448"/>
      <c r="U17" s="448"/>
      <c r="V17" s="448"/>
      <c r="W17" s="450" t="str">
        <f>VLOOKUP($E17,男子,4,FALSE)</f>
        <v>男</v>
      </c>
      <c r="X17" s="451"/>
      <c r="Y17" s="452"/>
      <c r="Z17" s="394" t="s">
        <v>303</v>
      </c>
      <c r="AA17" s="395"/>
      <c r="AB17" s="444">
        <v>51</v>
      </c>
      <c r="AC17" s="438"/>
      <c r="AD17" s="445" t="s">
        <v>227</v>
      </c>
      <c r="AE17" s="437">
        <v>5</v>
      </c>
      <c r="AF17" s="438"/>
      <c r="AG17" s="446" t="s">
        <v>228</v>
      </c>
      <c r="AH17" s="437">
        <v>5</v>
      </c>
      <c r="AI17" s="438"/>
      <c r="AJ17" s="303" t="s">
        <v>178</v>
      </c>
      <c r="AK17" s="440"/>
      <c r="AL17" s="441"/>
      <c r="AM17" s="475" t="s">
        <v>74</v>
      </c>
      <c r="AN17" s="476"/>
      <c r="AO17" s="158" t="s">
        <v>233</v>
      </c>
      <c r="AP17" s="472" t="str">
        <f>U10</f>
        <v>601</v>
      </c>
      <c r="AQ17" s="472"/>
      <c r="AR17" s="472"/>
      <c r="AS17" s="159" t="s">
        <v>234</v>
      </c>
      <c r="AT17" s="473" t="str">
        <f>Y10</f>
        <v>0001</v>
      </c>
      <c r="AU17" s="473"/>
      <c r="AV17" s="473"/>
      <c r="AW17" s="63"/>
      <c r="AX17" s="63"/>
      <c r="AY17" s="63"/>
      <c r="AZ17" s="63"/>
      <c r="BA17" s="63"/>
      <c r="BB17" s="63"/>
      <c r="BC17" s="63"/>
      <c r="BD17" s="63"/>
      <c r="BE17" s="63"/>
      <c r="BF17" s="160"/>
      <c r="BG17" s="65"/>
      <c r="BH17" s="65"/>
      <c r="BI17" s="299" t="s">
        <v>235</v>
      </c>
      <c r="BJ17" s="295" t="str">
        <f>BO11</f>
        <v>075</v>
      </c>
      <c r="BK17" s="295"/>
      <c r="BL17" s="295"/>
      <c r="BM17" s="298" t="s">
        <v>234</v>
      </c>
      <c r="BN17" s="295" t="str">
        <f>BS11</f>
        <v>111</v>
      </c>
      <c r="BO17" s="295"/>
      <c r="BP17" s="295"/>
      <c r="BQ17" s="298" t="s">
        <v>234</v>
      </c>
      <c r="BR17" s="474" t="s">
        <v>368</v>
      </c>
      <c r="BS17" s="474"/>
      <c r="BT17" s="474"/>
      <c r="BU17" s="361"/>
      <c r="BV17" s="362"/>
      <c r="BW17" s="363"/>
      <c r="BX17" s="364"/>
      <c r="BY17" s="365"/>
      <c r="BZ17" s="59"/>
      <c r="CA17" s="47"/>
      <c r="CB17" s="47"/>
      <c r="CC17" s="47"/>
    </row>
    <row r="18" spans="2:87" s="49" customFormat="1" ht="21" customHeight="1">
      <c r="B18" s="322"/>
      <c r="C18" s="323"/>
      <c r="D18" s="324"/>
      <c r="E18" s="325"/>
      <c r="F18" s="325"/>
      <c r="G18" s="306"/>
      <c r="H18" s="228"/>
      <c r="I18" s="402"/>
      <c r="J18" s="403"/>
      <c r="K18" s="403"/>
      <c r="L18" s="404"/>
      <c r="M18" s="287" t="s">
        <v>304</v>
      </c>
      <c r="N18" s="288"/>
      <c r="O18" s="288"/>
      <c r="P18" s="288"/>
      <c r="Q18" s="289"/>
      <c r="R18" s="288" t="s">
        <v>305</v>
      </c>
      <c r="S18" s="288"/>
      <c r="T18" s="288"/>
      <c r="U18" s="288"/>
      <c r="V18" s="290"/>
      <c r="W18" s="318"/>
      <c r="X18" s="319"/>
      <c r="Y18" s="320"/>
      <c r="Z18" s="359"/>
      <c r="AA18" s="360"/>
      <c r="AB18" s="311"/>
      <c r="AC18" s="302"/>
      <c r="AD18" s="313"/>
      <c r="AE18" s="302"/>
      <c r="AF18" s="302"/>
      <c r="AG18" s="313"/>
      <c r="AH18" s="302"/>
      <c r="AI18" s="302"/>
      <c r="AJ18" s="304"/>
      <c r="AK18" s="305"/>
      <c r="AL18" s="306"/>
      <c r="AM18" s="307"/>
      <c r="AN18" s="308"/>
      <c r="AO18" s="291" t="str">
        <f>T11</f>
        <v>京都市北区真弓○○町</v>
      </c>
      <c r="AP18" s="292"/>
      <c r="AQ18" s="292"/>
      <c r="AR18" s="292"/>
      <c r="AS18" s="292"/>
      <c r="AT18" s="292"/>
      <c r="AU18" s="292"/>
      <c r="AV18" s="292"/>
      <c r="AW18" s="292"/>
      <c r="AX18" s="292"/>
      <c r="AY18" s="292"/>
      <c r="AZ18" s="292"/>
      <c r="BA18" s="292"/>
      <c r="BB18" s="292"/>
      <c r="BC18" s="292"/>
      <c r="BD18" s="292"/>
      <c r="BE18" s="292"/>
      <c r="BF18" s="292"/>
      <c r="BG18" s="292"/>
      <c r="BH18" s="293"/>
      <c r="BI18" s="299"/>
      <c r="BJ18" s="295"/>
      <c r="BK18" s="295"/>
      <c r="BL18" s="295"/>
      <c r="BM18" s="294"/>
      <c r="BN18" s="295"/>
      <c r="BO18" s="295"/>
      <c r="BP18" s="295"/>
      <c r="BQ18" s="298"/>
      <c r="BR18" s="296"/>
      <c r="BS18" s="296"/>
      <c r="BT18" s="296"/>
      <c r="BU18" s="282"/>
      <c r="BV18" s="283"/>
      <c r="BW18" s="284"/>
      <c r="BX18" s="285"/>
      <c r="BY18" s="286"/>
      <c r="BZ18" s="60"/>
      <c r="CA18" s="1"/>
      <c r="CB18" s="1"/>
      <c r="CC18" s="1"/>
      <c r="CI18" s="48"/>
    </row>
    <row r="19" spans="2:81" s="48" customFormat="1" ht="9.75" customHeight="1">
      <c r="B19" s="266">
        <v>3</v>
      </c>
      <c r="C19" s="267"/>
      <c r="D19" s="270" t="s">
        <v>295</v>
      </c>
      <c r="E19" s="272">
        <v>2</v>
      </c>
      <c r="F19" s="272"/>
      <c r="G19" s="202"/>
      <c r="H19" s="229">
        <f>VLOOKUP(E19,男子,2,FALSE)</f>
        <v>0</v>
      </c>
      <c r="I19" s="420" t="s">
        <v>361</v>
      </c>
      <c r="J19" s="421"/>
      <c r="K19" s="421"/>
      <c r="L19" s="422"/>
      <c r="M19" s="255" t="s">
        <v>308</v>
      </c>
      <c r="N19" s="256"/>
      <c r="O19" s="256"/>
      <c r="P19" s="256"/>
      <c r="Q19" s="257"/>
      <c r="R19" s="256" t="s">
        <v>318</v>
      </c>
      <c r="S19" s="256"/>
      <c r="T19" s="256"/>
      <c r="U19" s="256"/>
      <c r="V19" s="256"/>
      <c r="W19" s="258" t="str">
        <f>VLOOKUP($E19,男子,4,FALSE)</f>
        <v>男</v>
      </c>
      <c r="X19" s="259"/>
      <c r="Y19" s="260"/>
      <c r="Z19" s="357" t="s">
        <v>362</v>
      </c>
      <c r="AA19" s="358"/>
      <c r="AB19" s="249">
        <v>52</v>
      </c>
      <c r="AC19" s="250"/>
      <c r="AD19" s="312" t="s">
        <v>227</v>
      </c>
      <c r="AE19" s="301">
        <v>4</v>
      </c>
      <c r="AF19" s="250"/>
      <c r="AG19" s="314" t="s">
        <v>228</v>
      </c>
      <c r="AH19" s="301">
        <v>1</v>
      </c>
      <c r="AI19" s="250"/>
      <c r="AJ19" s="205" t="s">
        <v>178</v>
      </c>
      <c r="AK19" s="203"/>
      <c r="AL19" s="202"/>
      <c r="AM19" s="199" t="s">
        <v>74</v>
      </c>
      <c r="AN19" s="246"/>
      <c r="AO19" s="158" t="s">
        <v>233</v>
      </c>
      <c r="AP19" s="472" t="str">
        <f>AP17</f>
        <v>601</v>
      </c>
      <c r="AQ19" s="472"/>
      <c r="AR19" s="472"/>
      <c r="AS19" s="159" t="s">
        <v>234</v>
      </c>
      <c r="AT19" s="473" t="str">
        <f>AT17</f>
        <v>0001</v>
      </c>
      <c r="AU19" s="473"/>
      <c r="AV19" s="473"/>
      <c r="AW19" s="63"/>
      <c r="AX19" s="63"/>
      <c r="AY19" s="63"/>
      <c r="AZ19" s="63"/>
      <c r="BA19" s="63"/>
      <c r="BB19" s="63"/>
      <c r="BC19" s="63"/>
      <c r="BD19" s="63"/>
      <c r="BE19" s="63"/>
      <c r="BF19" s="160"/>
      <c r="BG19" s="65"/>
      <c r="BH19" s="65"/>
      <c r="BI19" s="212" t="s">
        <v>235</v>
      </c>
      <c r="BJ19" s="214" t="str">
        <f>BJ17:BJ17</f>
        <v>075</v>
      </c>
      <c r="BK19" s="214"/>
      <c r="BL19" s="214"/>
      <c r="BM19" s="216" t="s">
        <v>234</v>
      </c>
      <c r="BN19" s="214" t="str">
        <f>BN17:BN17</f>
        <v>111</v>
      </c>
      <c r="BO19" s="214"/>
      <c r="BP19" s="214"/>
      <c r="BQ19" s="216" t="s">
        <v>234</v>
      </c>
      <c r="BR19" s="408" t="s">
        <v>350</v>
      </c>
      <c r="BS19" s="408"/>
      <c r="BT19" s="408"/>
      <c r="BU19" s="230"/>
      <c r="BV19" s="231"/>
      <c r="BW19" s="234"/>
      <c r="BX19" s="235"/>
      <c r="BY19" s="236"/>
      <c r="BZ19" s="59"/>
      <c r="CA19" s="47"/>
      <c r="CB19" s="47"/>
      <c r="CC19" s="47"/>
    </row>
    <row r="20" spans="2:81" s="49" customFormat="1" ht="21" customHeight="1">
      <c r="B20" s="322"/>
      <c r="C20" s="323"/>
      <c r="D20" s="324"/>
      <c r="E20" s="325"/>
      <c r="F20" s="325"/>
      <c r="G20" s="306"/>
      <c r="H20" s="228"/>
      <c r="I20" s="402"/>
      <c r="J20" s="403"/>
      <c r="K20" s="403"/>
      <c r="L20" s="404"/>
      <c r="M20" s="287" t="s">
        <v>319</v>
      </c>
      <c r="N20" s="288"/>
      <c r="O20" s="288"/>
      <c r="P20" s="288"/>
      <c r="Q20" s="289"/>
      <c r="R20" s="288" t="s">
        <v>317</v>
      </c>
      <c r="S20" s="288"/>
      <c r="T20" s="288"/>
      <c r="U20" s="288"/>
      <c r="V20" s="290"/>
      <c r="W20" s="318"/>
      <c r="X20" s="319"/>
      <c r="Y20" s="320"/>
      <c r="Z20" s="359"/>
      <c r="AA20" s="360"/>
      <c r="AB20" s="311"/>
      <c r="AC20" s="302"/>
      <c r="AD20" s="313"/>
      <c r="AE20" s="302"/>
      <c r="AF20" s="302"/>
      <c r="AG20" s="313"/>
      <c r="AH20" s="302"/>
      <c r="AI20" s="302"/>
      <c r="AJ20" s="304"/>
      <c r="AK20" s="305"/>
      <c r="AL20" s="306"/>
      <c r="AM20" s="307"/>
      <c r="AN20" s="308"/>
      <c r="AO20" s="291" t="str">
        <f>AO18</f>
        <v>京都市北区真弓○○町</v>
      </c>
      <c r="AP20" s="292"/>
      <c r="AQ20" s="292"/>
      <c r="AR20" s="292"/>
      <c r="AS20" s="292"/>
      <c r="AT20" s="292"/>
      <c r="AU20" s="292"/>
      <c r="AV20" s="292"/>
      <c r="AW20" s="292"/>
      <c r="AX20" s="292"/>
      <c r="AY20" s="292"/>
      <c r="AZ20" s="292"/>
      <c r="BA20" s="292"/>
      <c r="BB20" s="292"/>
      <c r="BC20" s="292"/>
      <c r="BD20" s="292"/>
      <c r="BE20" s="292"/>
      <c r="BF20" s="292"/>
      <c r="BG20" s="292"/>
      <c r="BH20" s="293"/>
      <c r="BI20" s="300"/>
      <c r="BJ20" s="296"/>
      <c r="BK20" s="296"/>
      <c r="BL20" s="296"/>
      <c r="BM20" s="294"/>
      <c r="BN20" s="296"/>
      <c r="BO20" s="296"/>
      <c r="BP20" s="296"/>
      <c r="BQ20" s="294"/>
      <c r="BR20" s="373"/>
      <c r="BS20" s="373"/>
      <c r="BT20" s="373"/>
      <c r="BU20" s="282"/>
      <c r="BV20" s="283"/>
      <c r="BW20" s="284"/>
      <c r="BX20" s="285"/>
      <c r="BY20" s="286"/>
      <c r="BZ20" s="60"/>
      <c r="CA20" s="1"/>
      <c r="CB20" s="1"/>
      <c r="CC20" s="1"/>
    </row>
    <row r="21" spans="2:81" s="48" customFormat="1" ht="9.75" customHeight="1">
      <c r="B21" s="266">
        <v>3</v>
      </c>
      <c r="C21" s="267"/>
      <c r="D21" s="270" t="s">
        <v>236</v>
      </c>
      <c r="E21" s="272">
        <v>3</v>
      </c>
      <c r="F21" s="272"/>
      <c r="G21" s="202"/>
      <c r="H21" s="280">
        <f>VLOOKUP(E21,男子,2,FALSE)</f>
        <v>0</v>
      </c>
      <c r="I21" s="420" t="s">
        <v>126</v>
      </c>
      <c r="J21" s="421"/>
      <c r="K21" s="421"/>
      <c r="L21" s="422"/>
      <c r="M21" s="255" t="s">
        <v>370</v>
      </c>
      <c r="N21" s="256"/>
      <c r="O21" s="256"/>
      <c r="P21" s="256"/>
      <c r="Q21" s="257"/>
      <c r="R21" s="256" t="s">
        <v>372</v>
      </c>
      <c r="S21" s="256"/>
      <c r="T21" s="256"/>
      <c r="U21" s="256"/>
      <c r="V21" s="256"/>
      <c r="W21" s="258" t="s">
        <v>130</v>
      </c>
      <c r="X21" s="259"/>
      <c r="Y21" s="260"/>
      <c r="Z21" s="357" t="s">
        <v>362</v>
      </c>
      <c r="AA21" s="358"/>
      <c r="AB21" s="309">
        <v>60</v>
      </c>
      <c r="AC21" s="310"/>
      <c r="AD21" s="312" t="s">
        <v>227</v>
      </c>
      <c r="AE21" s="301">
        <v>1</v>
      </c>
      <c r="AF21" s="250"/>
      <c r="AG21" s="314" t="s">
        <v>228</v>
      </c>
      <c r="AH21" s="301">
        <v>1</v>
      </c>
      <c r="AI21" s="250"/>
      <c r="AJ21" s="205" t="s">
        <v>178</v>
      </c>
      <c r="AK21" s="203"/>
      <c r="AL21" s="202"/>
      <c r="AM21" s="199" t="s">
        <v>74</v>
      </c>
      <c r="AN21" s="246"/>
      <c r="AO21" s="158" t="s">
        <v>233</v>
      </c>
      <c r="AP21" s="472" t="str">
        <f>AP19</f>
        <v>601</v>
      </c>
      <c r="AQ21" s="472"/>
      <c r="AR21" s="472"/>
      <c r="AS21" s="159" t="s">
        <v>234</v>
      </c>
      <c r="AT21" s="473" t="str">
        <f>AT19</f>
        <v>0001</v>
      </c>
      <c r="AU21" s="473"/>
      <c r="AV21" s="473"/>
      <c r="AW21" s="63"/>
      <c r="AX21" s="63"/>
      <c r="AY21" s="63"/>
      <c r="AZ21" s="63"/>
      <c r="BA21" s="63"/>
      <c r="BB21" s="63"/>
      <c r="BC21" s="63"/>
      <c r="BD21" s="63"/>
      <c r="BE21" s="63"/>
      <c r="BF21" s="160"/>
      <c r="BG21" s="65"/>
      <c r="BH21" s="65"/>
      <c r="BI21" s="212" t="s">
        <v>235</v>
      </c>
      <c r="BJ21" s="214" t="str">
        <f>BJ19:BJ19</f>
        <v>075</v>
      </c>
      <c r="BK21" s="214"/>
      <c r="BL21" s="214"/>
      <c r="BM21" s="216" t="s">
        <v>234</v>
      </c>
      <c r="BN21" s="214" t="str">
        <f>BN19:BN19</f>
        <v>111</v>
      </c>
      <c r="BO21" s="214"/>
      <c r="BP21" s="214"/>
      <c r="BQ21" s="216" t="s">
        <v>234</v>
      </c>
      <c r="BR21" s="408" t="s">
        <v>350</v>
      </c>
      <c r="BS21" s="408"/>
      <c r="BT21" s="408"/>
      <c r="BU21" s="230"/>
      <c r="BV21" s="231"/>
      <c r="BW21" s="234"/>
      <c r="BX21" s="235"/>
      <c r="BY21" s="236"/>
      <c r="BZ21" s="59"/>
      <c r="CA21" s="47"/>
      <c r="CB21" s="47"/>
      <c r="CC21" s="47"/>
    </row>
    <row r="22" spans="2:81" s="49" customFormat="1" ht="21" customHeight="1">
      <c r="B22" s="322"/>
      <c r="C22" s="323"/>
      <c r="D22" s="324"/>
      <c r="E22" s="325"/>
      <c r="F22" s="325"/>
      <c r="G22" s="306"/>
      <c r="H22" s="329"/>
      <c r="I22" s="402"/>
      <c r="J22" s="403"/>
      <c r="K22" s="403"/>
      <c r="L22" s="404"/>
      <c r="M22" s="287" t="s">
        <v>304</v>
      </c>
      <c r="N22" s="288"/>
      <c r="O22" s="288"/>
      <c r="P22" s="288"/>
      <c r="Q22" s="289"/>
      <c r="R22" s="288" t="s">
        <v>371</v>
      </c>
      <c r="S22" s="288"/>
      <c r="T22" s="288"/>
      <c r="U22" s="288"/>
      <c r="V22" s="290"/>
      <c r="W22" s="318"/>
      <c r="X22" s="319"/>
      <c r="Y22" s="320"/>
      <c r="Z22" s="359"/>
      <c r="AA22" s="360"/>
      <c r="AB22" s="311"/>
      <c r="AC22" s="302"/>
      <c r="AD22" s="313"/>
      <c r="AE22" s="302"/>
      <c r="AF22" s="302"/>
      <c r="AG22" s="313"/>
      <c r="AH22" s="302"/>
      <c r="AI22" s="302"/>
      <c r="AJ22" s="304"/>
      <c r="AK22" s="305"/>
      <c r="AL22" s="306"/>
      <c r="AM22" s="307"/>
      <c r="AN22" s="308"/>
      <c r="AO22" s="291" t="str">
        <f>AO20</f>
        <v>京都市北区真弓○○町</v>
      </c>
      <c r="AP22" s="292"/>
      <c r="AQ22" s="292"/>
      <c r="AR22" s="292"/>
      <c r="AS22" s="292"/>
      <c r="AT22" s="292"/>
      <c r="AU22" s="292"/>
      <c r="AV22" s="292"/>
      <c r="AW22" s="292"/>
      <c r="AX22" s="292"/>
      <c r="AY22" s="292"/>
      <c r="AZ22" s="292"/>
      <c r="BA22" s="292"/>
      <c r="BB22" s="292"/>
      <c r="BC22" s="292"/>
      <c r="BD22" s="292"/>
      <c r="BE22" s="292"/>
      <c r="BF22" s="292"/>
      <c r="BG22" s="292"/>
      <c r="BH22" s="293"/>
      <c r="BI22" s="300"/>
      <c r="BJ22" s="296"/>
      <c r="BK22" s="296"/>
      <c r="BL22" s="296"/>
      <c r="BM22" s="294"/>
      <c r="BN22" s="296"/>
      <c r="BO22" s="296"/>
      <c r="BP22" s="296"/>
      <c r="BQ22" s="294"/>
      <c r="BR22" s="373"/>
      <c r="BS22" s="373"/>
      <c r="BT22" s="373"/>
      <c r="BU22" s="282"/>
      <c r="BV22" s="283"/>
      <c r="BW22" s="284"/>
      <c r="BX22" s="285"/>
      <c r="BY22" s="286"/>
      <c r="BZ22" s="60"/>
      <c r="CA22" s="1"/>
      <c r="CB22" s="1"/>
      <c r="CC22" s="1"/>
    </row>
    <row r="23" spans="2:81" s="48" customFormat="1" ht="9.75" customHeight="1">
      <c r="B23" s="266">
        <v>3</v>
      </c>
      <c r="C23" s="267"/>
      <c r="D23" s="270" t="s">
        <v>237</v>
      </c>
      <c r="E23" s="272">
        <v>4</v>
      </c>
      <c r="F23" s="272"/>
      <c r="G23" s="202"/>
      <c r="H23" s="280">
        <f>VLOOKUP(E23,男子,2,FALSE)</f>
        <v>0</v>
      </c>
      <c r="I23" s="420" t="s">
        <v>298</v>
      </c>
      <c r="J23" s="421"/>
      <c r="K23" s="421"/>
      <c r="L23" s="422"/>
      <c r="M23" s="315" t="s">
        <v>312</v>
      </c>
      <c r="N23" s="316"/>
      <c r="O23" s="316"/>
      <c r="P23" s="316"/>
      <c r="Q23" s="317"/>
      <c r="R23" s="316" t="s">
        <v>315</v>
      </c>
      <c r="S23" s="316"/>
      <c r="T23" s="316"/>
      <c r="U23" s="316"/>
      <c r="V23" s="316"/>
      <c r="W23" s="258" t="str">
        <f>VLOOKUP($E23,男子,4,FALSE)</f>
        <v>男</v>
      </c>
      <c r="X23" s="259"/>
      <c r="Y23" s="260"/>
      <c r="Z23" s="357" t="s">
        <v>320</v>
      </c>
      <c r="AA23" s="358"/>
      <c r="AB23" s="249">
        <v>6</v>
      </c>
      <c r="AC23" s="250"/>
      <c r="AD23" s="312" t="s">
        <v>227</v>
      </c>
      <c r="AE23" s="301">
        <v>2</v>
      </c>
      <c r="AF23" s="250"/>
      <c r="AG23" s="314" t="s">
        <v>228</v>
      </c>
      <c r="AH23" s="301">
        <v>17</v>
      </c>
      <c r="AI23" s="250"/>
      <c r="AJ23" s="205" t="s">
        <v>178</v>
      </c>
      <c r="AK23" s="203">
        <v>3</v>
      </c>
      <c r="AL23" s="202"/>
      <c r="AM23" s="199" t="s">
        <v>74</v>
      </c>
      <c r="AN23" s="246"/>
      <c r="AO23" s="163" t="s">
        <v>233</v>
      </c>
      <c r="AP23" s="470" t="str">
        <f>AP21</f>
        <v>601</v>
      </c>
      <c r="AQ23" s="470"/>
      <c r="AR23" s="470"/>
      <c r="AS23" s="164" t="s">
        <v>234</v>
      </c>
      <c r="AT23" s="471" t="str">
        <f>AT21</f>
        <v>0001</v>
      </c>
      <c r="AU23" s="471"/>
      <c r="AV23" s="471"/>
      <c r="AW23" s="68"/>
      <c r="AX23" s="68"/>
      <c r="AY23" s="68"/>
      <c r="AZ23" s="68"/>
      <c r="BA23" s="68"/>
      <c r="BB23" s="68"/>
      <c r="BC23" s="68"/>
      <c r="BD23" s="68"/>
      <c r="BE23" s="68"/>
      <c r="BF23" s="165"/>
      <c r="BG23" s="70"/>
      <c r="BH23" s="70"/>
      <c r="BI23" s="357" t="s">
        <v>23</v>
      </c>
      <c r="BJ23" s="469" t="s">
        <v>347</v>
      </c>
      <c r="BK23" s="469"/>
      <c r="BL23" s="469"/>
      <c r="BM23" s="406" t="s">
        <v>47</v>
      </c>
      <c r="BN23" s="469" t="s">
        <v>353</v>
      </c>
      <c r="BO23" s="469"/>
      <c r="BP23" s="469"/>
      <c r="BQ23" s="406" t="s">
        <v>47</v>
      </c>
      <c r="BR23" s="408" t="s">
        <v>350</v>
      </c>
      <c r="BS23" s="408"/>
      <c r="BT23" s="408"/>
      <c r="BU23" s="230"/>
      <c r="BV23" s="231"/>
      <c r="BW23" s="234"/>
      <c r="BX23" s="235"/>
      <c r="BY23" s="236"/>
      <c r="BZ23" s="59"/>
      <c r="CA23" s="47"/>
      <c r="CB23" s="47"/>
      <c r="CC23" s="47"/>
    </row>
    <row r="24" spans="2:81" s="49" customFormat="1" ht="21" customHeight="1">
      <c r="B24" s="322"/>
      <c r="C24" s="323"/>
      <c r="D24" s="324"/>
      <c r="E24" s="325"/>
      <c r="F24" s="325"/>
      <c r="G24" s="306"/>
      <c r="H24" s="329"/>
      <c r="I24" s="402"/>
      <c r="J24" s="403"/>
      <c r="K24" s="403"/>
      <c r="L24" s="404"/>
      <c r="M24" s="287" t="s">
        <v>313</v>
      </c>
      <c r="N24" s="288"/>
      <c r="O24" s="288"/>
      <c r="P24" s="288"/>
      <c r="Q24" s="289"/>
      <c r="R24" s="288" t="s">
        <v>314</v>
      </c>
      <c r="S24" s="288"/>
      <c r="T24" s="288"/>
      <c r="U24" s="288"/>
      <c r="V24" s="290"/>
      <c r="W24" s="318"/>
      <c r="X24" s="319"/>
      <c r="Y24" s="320"/>
      <c r="Z24" s="359"/>
      <c r="AA24" s="360"/>
      <c r="AB24" s="311"/>
      <c r="AC24" s="302"/>
      <c r="AD24" s="313"/>
      <c r="AE24" s="302"/>
      <c r="AF24" s="302"/>
      <c r="AG24" s="313"/>
      <c r="AH24" s="302"/>
      <c r="AI24" s="302"/>
      <c r="AJ24" s="304"/>
      <c r="AK24" s="305"/>
      <c r="AL24" s="306"/>
      <c r="AM24" s="307"/>
      <c r="AN24" s="308"/>
      <c r="AO24" s="291" t="str">
        <f>AO22</f>
        <v>京都市北区真弓○○町</v>
      </c>
      <c r="AP24" s="292"/>
      <c r="AQ24" s="292"/>
      <c r="AR24" s="292"/>
      <c r="AS24" s="292"/>
      <c r="AT24" s="292"/>
      <c r="AU24" s="292"/>
      <c r="AV24" s="292"/>
      <c r="AW24" s="292"/>
      <c r="AX24" s="292"/>
      <c r="AY24" s="292"/>
      <c r="AZ24" s="292"/>
      <c r="BA24" s="292"/>
      <c r="BB24" s="292"/>
      <c r="BC24" s="292"/>
      <c r="BD24" s="292"/>
      <c r="BE24" s="292"/>
      <c r="BF24" s="292"/>
      <c r="BG24" s="292"/>
      <c r="BH24" s="293"/>
      <c r="BI24" s="359"/>
      <c r="BJ24" s="373"/>
      <c r="BK24" s="373"/>
      <c r="BL24" s="373"/>
      <c r="BM24" s="407"/>
      <c r="BN24" s="373"/>
      <c r="BO24" s="373"/>
      <c r="BP24" s="373"/>
      <c r="BQ24" s="407"/>
      <c r="BR24" s="373"/>
      <c r="BS24" s="373"/>
      <c r="BT24" s="373"/>
      <c r="BU24" s="282"/>
      <c r="BV24" s="283"/>
      <c r="BW24" s="284"/>
      <c r="BX24" s="285"/>
      <c r="BY24" s="286"/>
      <c r="BZ24" s="60"/>
      <c r="CA24" s="1"/>
      <c r="CB24" s="1"/>
      <c r="CC24" s="1"/>
    </row>
    <row r="25" spans="2:81" s="48" customFormat="1" ht="9.75" customHeight="1">
      <c r="B25" s="266">
        <v>3</v>
      </c>
      <c r="C25" s="267"/>
      <c r="D25" s="270" t="s">
        <v>238</v>
      </c>
      <c r="E25" s="272">
        <v>5</v>
      </c>
      <c r="F25" s="272"/>
      <c r="G25" s="202"/>
      <c r="H25" s="280">
        <f>VLOOKUP(E25,男子,2,FALSE)</f>
        <v>0</v>
      </c>
      <c r="I25" s="420" t="s">
        <v>298</v>
      </c>
      <c r="J25" s="421"/>
      <c r="K25" s="421"/>
      <c r="L25" s="422"/>
      <c r="M25" s="348" t="s">
        <v>336</v>
      </c>
      <c r="N25" s="349"/>
      <c r="O25" s="349"/>
      <c r="P25" s="349"/>
      <c r="Q25" s="350"/>
      <c r="R25" s="349" t="s">
        <v>335</v>
      </c>
      <c r="S25" s="349"/>
      <c r="T25" s="349"/>
      <c r="U25" s="349"/>
      <c r="V25" s="349"/>
      <c r="W25" s="351" t="s">
        <v>341</v>
      </c>
      <c r="X25" s="352"/>
      <c r="Y25" s="353"/>
      <c r="Z25" s="357" t="s">
        <v>320</v>
      </c>
      <c r="AA25" s="358"/>
      <c r="AB25" s="463">
        <v>6</v>
      </c>
      <c r="AC25" s="412"/>
      <c r="AD25" s="417" t="s">
        <v>342</v>
      </c>
      <c r="AE25" s="411">
        <v>12</v>
      </c>
      <c r="AF25" s="412"/>
      <c r="AG25" s="419" t="s">
        <v>11</v>
      </c>
      <c r="AH25" s="411">
        <v>24</v>
      </c>
      <c r="AI25" s="412"/>
      <c r="AJ25" s="337" t="s">
        <v>343</v>
      </c>
      <c r="AK25" s="339">
        <v>2</v>
      </c>
      <c r="AL25" s="340"/>
      <c r="AM25" s="199" t="s">
        <v>74</v>
      </c>
      <c r="AN25" s="246"/>
      <c r="AO25" s="163" t="s">
        <v>233</v>
      </c>
      <c r="AP25" s="409" t="str">
        <f>AP23</f>
        <v>601</v>
      </c>
      <c r="AQ25" s="409"/>
      <c r="AR25" s="409"/>
      <c r="AS25" s="166" t="s">
        <v>234</v>
      </c>
      <c r="AT25" s="410" t="str">
        <f>AT23</f>
        <v>0001</v>
      </c>
      <c r="AU25" s="410"/>
      <c r="AV25" s="410"/>
      <c r="AW25" s="71"/>
      <c r="AX25" s="71"/>
      <c r="AY25" s="71"/>
      <c r="AZ25" s="71"/>
      <c r="BA25" s="71"/>
      <c r="BB25" s="71"/>
      <c r="BC25" s="71"/>
      <c r="BD25" s="71"/>
      <c r="BE25" s="71"/>
      <c r="BF25" s="167"/>
      <c r="BG25" s="73"/>
      <c r="BH25" s="74"/>
      <c r="BI25" s="357" t="s">
        <v>23</v>
      </c>
      <c r="BJ25" s="408" t="s">
        <v>347</v>
      </c>
      <c r="BK25" s="408"/>
      <c r="BL25" s="408"/>
      <c r="BM25" s="406" t="s">
        <v>47</v>
      </c>
      <c r="BN25" s="408" t="s">
        <v>353</v>
      </c>
      <c r="BO25" s="408"/>
      <c r="BP25" s="408"/>
      <c r="BQ25" s="406" t="s">
        <v>47</v>
      </c>
      <c r="BR25" s="372" t="s">
        <v>350</v>
      </c>
      <c r="BS25" s="372"/>
      <c r="BT25" s="372"/>
      <c r="BU25" s="230"/>
      <c r="BV25" s="231"/>
      <c r="BW25" s="234"/>
      <c r="BX25" s="235"/>
      <c r="BY25" s="236"/>
      <c r="BZ25" s="59"/>
      <c r="CA25" s="47"/>
      <c r="CB25" s="47"/>
      <c r="CC25" s="47"/>
    </row>
    <row r="26" spans="2:81" s="49" customFormat="1" ht="21" customHeight="1" thickBot="1">
      <c r="B26" s="268"/>
      <c r="C26" s="269"/>
      <c r="D26" s="271"/>
      <c r="E26" s="273"/>
      <c r="F26" s="273"/>
      <c r="G26" s="200"/>
      <c r="H26" s="281"/>
      <c r="I26" s="423"/>
      <c r="J26" s="424"/>
      <c r="K26" s="424"/>
      <c r="L26" s="425"/>
      <c r="M26" s="456" t="s">
        <v>333</v>
      </c>
      <c r="N26" s="457"/>
      <c r="O26" s="457"/>
      <c r="P26" s="457"/>
      <c r="Q26" s="458"/>
      <c r="R26" s="457" t="s">
        <v>334</v>
      </c>
      <c r="S26" s="457"/>
      <c r="T26" s="457"/>
      <c r="U26" s="457"/>
      <c r="V26" s="459"/>
      <c r="W26" s="465"/>
      <c r="X26" s="466"/>
      <c r="Y26" s="467"/>
      <c r="Z26" s="462"/>
      <c r="AA26" s="468"/>
      <c r="AB26" s="464"/>
      <c r="AC26" s="413"/>
      <c r="AD26" s="418"/>
      <c r="AE26" s="413"/>
      <c r="AF26" s="413"/>
      <c r="AG26" s="418"/>
      <c r="AH26" s="413"/>
      <c r="AI26" s="413"/>
      <c r="AJ26" s="414"/>
      <c r="AK26" s="415"/>
      <c r="AL26" s="416"/>
      <c r="AM26" s="247"/>
      <c r="AN26" s="248"/>
      <c r="AO26" s="215" t="str">
        <f>AO24</f>
        <v>京都市北区真弓○○町</v>
      </c>
      <c r="AP26" s="211"/>
      <c r="AQ26" s="211"/>
      <c r="AR26" s="211"/>
      <c r="AS26" s="211"/>
      <c r="AT26" s="211"/>
      <c r="AU26" s="211"/>
      <c r="AV26" s="211"/>
      <c r="AW26" s="211"/>
      <c r="AX26" s="211"/>
      <c r="AY26" s="211"/>
      <c r="AZ26" s="211"/>
      <c r="BA26" s="211"/>
      <c r="BB26" s="211"/>
      <c r="BC26" s="211"/>
      <c r="BD26" s="211"/>
      <c r="BE26" s="211"/>
      <c r="BF26" s="211"/>
      <c r="BG26" s="211"/>
      <c r="BH26" s="210"/>
      <c r="BI26" s="462"/>
      <c r="BJ26" s="461"/>
      <c r="BK26" s="461"/>
      <c r="BL26" s="461"/>
      <c r="BM26" s="460"/>
      <c r="BN26" s="461"/>
      <c r="BO26" s="461"/>
      <c r="BP26" s="461"/>
      <c r="BQ26" s="460"/>
      <c r="BR26" s="461"/>
      <c r="BS26" s="461"/>
      <c r="BT26" s="461"/>
      <c r="BU26" s="232"/>
      <c r="BV26" s="233"/>
      <c r="BW26" s="237"/>
      <c r="BX26" s="238"/>
      <c r="BY26" s="239"/>
      <c r="BZ26" s="60"/>
      <c r="CA26" s="1"/>
      <c r="CB26" s="1"/>
      <c r="CC26" s="1"/>
    </row>
    <row r="27" spans="2:81" s="48" customFormat="1" ht="9.75" customHeight="1">
      <c r="B27" s="396">
        <v>3</v>
      </c>
      <c r="C27" s="397"/>
      <c r="D27" s="398" t="s">
        <v>296</v>
      </c>
      <c r="E27" s="272">
        <v>6</v>
      </c>
      <c r="F27" s="272"/>
      <c r="G27" s="202"/>
      <c r="H27" s="455">
        <f>VLOOKUP(E27,男子,2,FALSE)</f>
        <v>0</v>
      </c>
      <c r="I27" s="399" t="s">
        <v>298</v>
      </c>
      <c r="J27" s="400"/>
      <c r="K27" s="400"/>
      <c r="L27" s="401"/>
      <c r="M27" s="447" t="s">
        <v>323</v>
      </c>
      <c r="N27" s="448"/>
      <c r="O27" s="448"/>
      <c r="P27" s="448"/>
      <c r="Q27" s="449"/>
      <c r="R27" s="448" t="s">
        <v>324</v>
      </c>
      <c r="S27" s="448"/>
      <c r="T27" s="448"/>
      <c r="U27" s="448"/>
      <c r="V27" s="448"/>
      <c r="W27" s="450" t="str">
        <f>VLOOKUP($E27,男子,4,FALSE)</f>
        <v>男</v>
      </c>
      <c r="X27" s="451"/>
      <c r="Y27" s="452"/>
      <c r="Z27" s="453" t="str">
        <f>VLOOKUP($E27,男子,5,FALSE)</f>
        <v>平成</v>
      </c>
      <c r="AA27" s="454"/>
      <c r="AB27" s="444">
        <v>6</v>
      </c>
      <c r="AC27" s="438"/>
      <c r="AD27" s="445" t="s">
        <v>227</v>
      </c>
      <c r="AE27" s="437">
        <v>7</v>
      </c>
      <c r="AF27" s="438"/>
      <c r="AG27" s="446" t="s">
        <v>228</v>
      </c>
      <c r="AH27" s="437">
        <v>11</v>
      </c>
      <c r="AI27" s="438"/>
      <c r="AJ27" s="439" t="s">
        <v>178</v>
      </c>
      <c r="AK27" s="440">
        <v>2</v>
      </c>
      <c r="AL27" s="441"/>
      <c r="AM27" s="442" t="s">
        <v>74</v>
      </c>
      <c r="AN27" s="443"/>
      <c r="AO27" s="158" t="s">
        <v>233</v>
      </c>
      <c r="AP27" s="434" t="str">
        <f>AP25</f>
        <v>601</v>
      </c>
      <c r="AQ27" s="435"/>
      <c r="AR27" s="435"/>
      <c r="AS27" s="161" t="s">
        <v>234</v>
      </c>
      <c r="AT27" s="436" t="str">
        <f>AT25</f>
        <v>0001</v>
      </c>
      <c r="AU27" s="436"/>
      <c r="AV27" s="436"/>
      <c r="AW27" s="63"/>
      <c r="AX27" s="63"/>
      <c r="AY27" s="63"/>
      <c r="AZ27" s="63"/>
      <c r="BA27" s="63"/>
      <c r="BB27" s="63"/>
      <c r="BC27" s="63"/>
      <c r="BD27" s="63"/>
      <c r="BE27" s="63"/>
      <c r="BF27" s="160"/>
      <c r="BG27" s="65"/>
      <c r="BH27" s="65"/>
      <c r="BI27" s="375" t="s">
        <v>23</v>
      </c>
      <c r="BJ27" s="371" t="s">
        <v>347</v>
      </c>
      <c r="BK27" s="371"/>
      <c r="BL27" s="371"/>
      <c r="BM27" s="369" t="s">
        <v>47</v>
      </c>
      <c r="BN27" s="371" t="s">
        <v>353</v>
      </c>
      <c r="BO27" s="371"/>
      <c r="BP27" s="371"/>
      <c r="BQ27" s="369" t="s">
        <v>47</v>
      </c>
      <c r="BR27" s="371" t="s">
        <v>350</v>
      </c>
      <c r="BS27" s="371"/>
      <c r="BT27" s="371"/>
      <c r="BU27" s="361"/>
      <c r="BV27" s="362"/>
      <c r="BW27" s="363"/>
      <c r="BX27" s="364"/>
      <c r="BY27" s="365"/>
      <c r="BZ27" s="59"/>
      <c r="CA27" s="47"/>
      <c r="CB27" s="47"/>
      <c r="CC27" s="47"/>
    </row>
    <row r="28" spans="2:81" s="49" customFormat="1" ht="21" customHeight="1">
      <c r="B28" s="322"/>
      <c r="C28" s="323"/>
      <c r="D28" s="324"/>
      <c r="E28" s="325"/>
      <c r="F28" s="325"/>
      <c r="G28" s="306"/>
      <c r="H28" s="329"/>
      <c r="I28" s="402"/>
      <c r="J28" s="403"/>
      <c r="K28" s="403"/>
      <c r="L28" s="404"/>
      <c r="M28" s="287" t="s">
        <v>321</v>
      </c>
      <c r="N28" s="288"/>
      <c r="O28" s="288"/>
      <c r="P28" s="288"/>
      <c r="Q28" s="289"/>
      <c r="R28" s="288" t="s">
        <v>322</v>
      </c>
      <c r="S28" s="288"/>
      <c r="T28" s="288"/>
      <c r="U28" s="288"/>
      <c r="V28" s="290"/>
      <c r="W28" s="318"/>
      <c r="X28" s="319"/>
      <c r="Y28" s="320"/>
      <c r="Z28" s="300"/>
      <c r="AA28" s="321"/>
      <c r="AB28" s="311"/>
      <c r="AC28" s="302"/>
      <c r="AD28" s="313"/>
      <c r="AE28" s="302"/>
      <c r="AF28" s="302"/>
      <c r="AG28" s="313"/>
      <c r="AH28" s="302"/>
      <c r="AI28" s="302"/>
      <c r="AJ28" s="304"/>
      <c r="AK28" s="305"/>
      <c r="AL28" s="306"/>
      <c r="AM28" s="307"/>
      <c r="AN28" s="308"/>
      <c r="AO28" s="291" t="str">
        <f>AO26</f>
        <v>京都市北区真弓○○町</v>
      </c>
      <c r="AP28" s="292"/>
      <c r="AQ28" s="292"/>
      <c r="AR28" s="292"/>
      <c r="AS28" s="292"/>
      <c r="AT28" s="292"/>
      <c r="AU28" s="292"/>
      <c r="AV28" s="292"/>
      <c r="AW28" s="292"/>
      <c r="AX28" s="292"/>
      <c r="AY28" s="292"/>
      <c r="AZ28" s="292"/>
      <c r="BA28" s="292"/>
      <c r="BB28" s="292"/>
      <c r="BC28" s="292"/>
      <c r="BD28" s="292"/>
      <c r="BE28" s="292"/>
      <c r="BF28" s="292"/>
      <c r="BG28" s="292"/>
      <c r="BH28" s="293"/>
      <c r="BI28" s="359"/>
      <c r="BJ28" s="372"/>
      <c r="BK28" s="372"/>
      <c r="BL28" s="372"/>
      <c r="BM28" s="370"/>
      <c r="BN28" s="372"/>
      <c r="BO28" s="372"/>
      <c r="BP28" s="372"/>
      <c r="BQ28" s="370"/>
      <c r="BR28" s="373"/>
      <c r="BS28" s="373"/>
      <c r="BT28" s="373"/>
      <c r="BU28" s="282"/>
      <c r="BV28" s="283"/>
      <c r="BW28" s="284"/>
      <c r="BX28" s="285"/>
      <c r="BY28" s="286"/>
      <c r="BZ28" s="60"/>
      <c r="CA28" s="1"/>
      <c r="CB28" s="1"/>
      <c r="CC28" s="1"/>
    </row>
    <row r="29" spans="2:81" s="48" customFormat="1" ht="9.75" customHeight="1">
      <c r="B29" s="266">
        <v>3</v>
      </c>
      <c r="C29" s="267"/>
      <c r="D29" s="270" t="s">
        <v>240</v>
      </c>
      <c r="E29" s="272">
        <v>7</v>
      </c>
      <c r="F29" s="272"/>
      <c r="G29" s="202"/>
      <c r="H29" s="280">
        <f>VLOOKUP(E29,男子,2,FALSE)</f>
        <v>0</v>
      </c>
      <c r="I29" s="420" t="s">
        <v>298</v>
      </c>
      <c r="J29" s="421"/>
      <c r="K29" s="421"/>
      <c r="L29" s="422"/>
      <c r="M29" s="255" t="s">
        <v>325</v>
      </c>
      <c r="N29" s="256"/>
      <c r="O29" s="256"/>
      <c r="P29" s="256"/>
      <c r="Q29" s="257"/>
      <c r="R29" s="256" t="s">
        <v>326</v>
      </c>
      <c r="S29" s="256"/>
      <c r="T29" s="256"/>
      <c r="U29" s="256"/>
      <c r="V29" s="256"/>
      <c r="W29" s="258" t="str">
        <f>VLOOKUP($E29,男子,4,FALSE)</f>
        <v>男</v>
      </c>
      <c r="X29" s="259"/>
      <c r="Y29" s="260"/>
      <c r="Z29" s="212" t="str">
        <f>VLOOKUP($E29,男子,5,FALSE)</f>
        <v>平成</v>
      </c>
      <c r="AA29" s="264"/>
      <c r="AB29" s="249">
        <v>8</v>
      </c>
      <c r="AC29" s="250"/>
      <c r="AD29" s="312" t="s">
        <v>227</v>
      </c>
      <c r="AE29" s="301">
        <v>3</v>
      </c>
      <c r="AF29" s="250"/>
      <c r="AG29" s="314" t="s">
        <v>228</v>
      </c>
      <c r="AH29" s="301">
        <v>3</v>
      </c>
      <c r="AI29" s="250"/>
      <c r="AJ29" s="303" t="s">
        <v>178</v>
      </c>
      <c r="AK29" s="432">
        <v>1</v>
      </c>
      <c r="AL29" s="433"/>
      <c r="AM29" s="199" t="s">
        <v>74</v>
      </c>
      <c r="AN29" s="246"/>
      <c r="AO29" s="158" t="s">
        <v>233</v>
      </c>
      <c r="AP29" s="297" t="str">
        <f>AP27</f>
        <v>601</v>
      </c>
      <c r="AQ29" s="297"/>
      <c r="AR29" s="297"/>
      <c r="AS29" s="161" t="s">
        <v>234</v>
      </c>
      <c r="AT29" s="298" t="str">
        <f>AT27</f>
        <v>0001</v>
      </c>
      <c r="AU29" s="298"/>
      <c r="AV29" s="298"/>
      <c r="AW29" s="63"/>
      <c r="AX29" s="63"/>
      <c r="AY29" s="63"/>
      <c r="AZ29" s="63"/>
      <c r="BA29" s="63"/>
      <c r="BB29" s="63"/>
      <c r="BC29" s="63"/>
      <c r="BD29" s="63"/>
      <c r="BE29" s="63"/>
      <c r="BF29" s="160"/>
      <c r="BG29" s="65"/>
      <c r="BH29" s="65"/>
      <c r="BI29" s="375" t="s">
        <v>23</v>
      </c>
      <c r="BJ29" s="408" t="s">
        <v>347</v>
      </c>
      <c r="BK29" s="408"/>
      <c r="BL29" s="408"/>
      <c r="BM29" s="406" t="s">
        <v>47</v>
      </c>
      <c r="BN29" s="408" t="s">
        <v>353</v>
      </c>
      <c r="BO29" s="408"/>
      <c r="BP29" s="408"/>
      <c r="BQ29" s="406" t="s">
        <v>47</v>
      </c>
      <c r="BR29" s="408" t="s">
        <v>350</v>
      </c>
      <c r="BS29" s="408"/>
      <c r="BT29" s="408"/>
      <c r="BU29" s="230"/>
      <c r="BV29" s="231"/>
      <c r="BW29" s="234"/>
      <c r="BX29" s="235"/>
      <c r="BY29" s="236"/>
      <c r="BZ29" s="59"/>
      <c r="CA29" s="47"/>
      <c r="CB29" s="47"/>
      <c r="CC29" s="47"/>
    </row>
    <row r="30" spans="2:81" s="49" customFormat="1" ht="21" customHeight="1">
      <c r="B30" s="322"/>
      <c r="C30" s="323"/>
      <c r="D30" s="324"/>
      <c r="E30" s="325"/>
      <c r="F30" s="325"/>
      <c r="G30" s="306"/>
      <c r="H30" s="329"/>
      <c r="I30" s="402"/>
      <c r="J30" s="403"/>
      <c r="K30" s="403"/>
      <c r="L30" s="404"/>
      <c r="M30" s="287" t="s">
        <v>327</v>
      </c>
      <c r="N30" s="288"/>
      <c r="O30" s="288"/>
      <c r="P30" s="288"/>
      <c r="Q30" s="289"/>
      <c r="R30" s="288" t="s">
        <v>328</v>
      </c>
      <c r="S30" s="288"/>
      <c r="T30" s="288"/>
      <c r="U30" s="288"/>
      <c r="V30" s="290"/>
      <c r="W30" s="318"/>
      <c r="X30" s="319"/>
      <c r="Y30" s="320"/>
      <c r="Z30" s="300"/>
      <c r="AA30" s="321"/>
      <c r="AB30" s="311"/>
      <c r="AC30" s="302"/>
      <c r="AD30" s="313"/>
      <c r="AE30" s="302"/>
      <c r="AF30" s="302"/>
      <c r="AG30" s="313"/>
      <c r="AH30" s="302"/>
      <c r="AI30" s="302"/>
      <c r="AJ30" s="304"/>
      <c r="AK30" s="305"/>
      <c r="AL30" s="306"/>
      <c r="AM30" s="307"/>
      <c r="AN30" s="308"/>
      <c r="AO30" s="291" t="str">
        <f>AO28</f>
        <v>京都市北区真弓○○町</v>
      </c>
      <c r="AP30" s="292"/>
      <c r="AQ30" s="292"/>
      <c r="AR30" s="292"/>
      <c r="AS30" s="292"/>
      <c r="AT30" s="292"/>
      <c r="AU30" s="292"/>
      <c r="AV30" s="292"/>
      <c r="AW30" s="292"/>
      <c r="AX30" s="292"/>
      <c r="AY30" s="292"/>
      <c r="AZ30" s="292"/>
      <c r="BA30" s="292"/>
      <c r="BB30" s="292"/>
      <c r="BC30" s="292"/>
      <c r="BD30" s="292"/>
      <c r="BE30" s="292"/>
      <c r="BF30" s="292"/>
      <c r="BG30" s="292"/>
      <c r="BH30" s="293"/>
      <c r="BI30" s="375"/>
      <c r="BJ30" s="373"/>
      <c r="BK30" s="373"/>
      <c r="BL30" s="373"/>
      <c r="BM30" s="407"/>
      <c r="BN30" s="373"/>
      <c r="BO30" s="373"/>
      <c r="BP30" s="373"/>
      <c r="BQ30" s="407"/>
      <c r="BR30" s="373"/>
      <c r="BS30" s="373"/>
      <c r="BT30" s="373"/>
      <c r="BU30" s="282"/>
      <c r="BV30" s="283"/>
      <c r="BW30" s="284"/>
      <c r="BX30" s="285"/>
      <c r="BY30" s="286"/>
      <c r="BZ30" s="60"/>
      <c r="CA30" s="1"/>
      <c r="CB30" s="1"/>
      <c r="CC30" s="1"/>
    </row>
    <row r="31" spans="2:81" s="48" customFormat="1" ht="9.75" customHeight="1">
      <c r="B31" s="266">
        <v>3</v>
      </c>
      <c r="C31" s="267"/>
      <c r="D31" s="270" t="s">
        <v>241</v>
      </c>
      <c r="E31" s="272">
        <v>8</v>
      </c>
      <c r="F31" s="272"/>
      <c r="G31" s="202"/>
      <c r="H31" s="280">
        <f>VLOOKUP(E31,男子,2,FALSE)</f>
        <v>0</v>
      </c>
      <c r="I31" s="420" t="s">
        <v>298</v>
      </c>
      <c r="J31" s="421"/>
      <c r="K31" s="421"/>
      <c r="L31" s="422"/>
      <c r="M31" s="255" t="s">
        <v>331</v>
      </c>
      <c r="N31" s="256"/>
      <c r="O31" s="256"/>
      <c r="P31" s="256"/>
      <c r="Q31" s="257"/>
      <c r="R31" s="256" t="s">
        <v>332</v>
      </c>
      <c r="S31" s="256"/>
      <c r="T31" s="256"/>
      <c r="U31" s="256"/>
      <c r="V31" s="256"/>
      <c r="W31" s="258" t="str">
        <f>VLOOKUP($E31,男子,4,FALSE)</f>
        <v>男</v>
      </c>
      <c r="X31" s="259"/>
      <c r="Y31" s="260"/>
      <c r="Z31" s="212" t="str">
        <f>VLOOKUP($E31,男子,5,FALSE)</f>
        <v>平成</v>
      </c>
      <c r="AA31" s="264"/>
      <c r="AB31" s="309">
        <v>7</v>
      </c>
      <c r="AC31" s="310"/>
      <c r="AD31" s="312" t="s">
        <v>227</v>
      </c>
      <c r="AE31" s="301">
        <v>10</v>
      </c>
      <c r="AF31" s="250"/>
      <c r="AG31" s="314" t="s">
        <v>228</v>
      </c>
      <c r="AH31" s="301">
        <v>10</v>
      </c>
      <c r="AI31" s="250"/>
      <c r="AJ31" s="205" t="s">
        <v>178</v>
      </c>
      <c r="AK31" s="203">
        <v>1</v>
      </c>
      <c r="AL31" s="202"/>
      <c r="AM31" s="199" t="s">
        <v>74</v>
      </c>
      <c r="AN31" s="246"/>
      <c r="AO31" s="158" t="s">
        <v>233</v>
      </c>
      <c r="AP31" s="297" t="str">
        <f>AP29</f>
        <v>601</v>
      </c>
      <c r="AQ31" s="297"/>
      <c r="AR31" s="297"/>
      <c r="AS31" s="161" t="s">
        <v>234</v>
      </c>
      <c r="AT31" s="298" t="str">
        <f>AT29</f>
        <v>0001</v>
      </c>
      <c r="AU31" s="298"/>
      <c r="AV31" s="298"/>
      <c r="AW31" s="63"/>
      <c r="AX31" s="63"/>
      <c r="AY31" s="63"/>
      <c r="AZ31" s="63"/>
      <c r="BA31" s="63"/>
      <c r="BB31" s="63"/>
      <c r="BC31" s="63"/>
      <c r="BD31" s="63"/>
      <c r="BE31" s="63"/>
      <c r="BF31" s="160"/>
      <c r="BG31" s="65"/>
      <c r="BH31" s="65"/>
      <c r="BI31" s="357" t="s">
        <v>23</v>
      </c>
      <c r="BJ31" s="408" t="s">
        <v>347</v>
      </c>
      <c r="BK31" s="408"/>
      <c r="BL31" s="408"/>
      <c r="BM31" s="406" t="s">
        <v>47</v>
      </c>
      <c r="BN31" s="408" t="s">
        <v>353</v>
      </c>
      <c r="BO31" s="408"/>
      <c r="BP31" s="408"/>
      <c r="BQ31" s="406" t="s">
        <v>47</v>
      </c>
      <c r="BR31" s="408" t="s">
        <v>350</v>
      </c>
      <c r="BS31" s="408"/>
      <c r="BT31" s="408"/>
      <c r="BU31" s="230"/>
      <c r="BV31" s="231"/>
      <c r="BW31" s="234"/>
      <c r="BX31" s="235"/>
      <c r="BY31" s="236"/>
      <c r="BZ31" s="59"/>
      <c r="CA31" s="47"/>
      <c r="CB31" s="47"/>
      <c r="CC31" s="47"/>
    </row>
    <row r="32" spans="2:81" s="49" customFormat="1" ht="21" customHeight="1">
      <c r="B32" s="322"/>
      <c r="C32" s="323"/>
      <c r="D32" s="324"/>
      <c r="E32" s="325"/>
      <c r="F32" s="325"/>
      <c r="G32" s="306"/>
      <c r="H32" s="329"/>
      <c r="I32" s="402"/>
      <c r="J32" s="403"/>
      <c r="K32" s="403"/>
      <c r="L32" s="404"/>
      <c r="M32" s="287" t="s">
        <v>329</v>
      </c>
      <c r="N32" s="288"/>
      <c r="O32" s="288"/>
      <c r="P32" s="288"/>
      <c r="Q32" s="289"/>
      <c r="R32" s="288" t="s">
        <v>330</v>
      </c>
      <c r="S32" s="288"/>
      <c r="T32" s="288"/>
      <c r="U32" s="288"/>
      <c r="V32" s="290"/>
      <c r="W32" s="318"/>
      <c r="X32" s="319"/>
      <c r="Y32" s="320"/>
      <c r="Z32" s="300"/>
      <c r="AA32" s="321"/>
      <c r="AB32" s="311"/>
      <c r="AC32" s="302"/>
      <c r="AD32" s="313"/>
      <c r="AE32" s="302"/>
      <c r="AF32" s="302"/>
      <c r="AG32" s="313"/>
      <c r="AH32" s="302"/>
      <c r="AI32" s="302"/>
      <c r="AJ32" s="304"/>
      <c r="AK32" s="305"/>
      <c r="AL32" s="306"/>
      <c r="AM32" s="307"/>
      <c r="AN32" s="308"/>
      <c r="AO32" s="291" t="str">
        <f>AO30</f>
        <v>京都市北区真弓○○町</v>
      </c>
      <c r="AP32" s="292"/>
      <c r="AQ32" s="292"/>
      <c r="AR32" s="292"/>
      <c r="AS32" s="292"/>
      <c r="AT32" s="292"/>
      <c r="AU32" s="292"/>
      <c r="AV32" s="292"/>
      <c r="AW32" s="292"/>
      <c r="AX32" s="292"/>
      <c r="AY32" s="292"/>
      <c r="AZ32" s="292"/>
      <c r="BA32" s="292"/>
      <c r="BB32" s="292"/>
      <c r="BC32" s="292"/>
      <c r="BD32" s="292"/>
      <c r="BE32" s="292"/>
      <c r="BF32" s="292"/>
      <c r="BG32" s="292"/>
      <c r="BH32" s="293"/>
      <c r="BI32" s="359"/>
      <c r="BJ32" s="373"/>
      <c r="BK32" s="373"/>
      <c r="BL32" s="373"/>
      <c r="BM32" s="407"/>
      <c r="BN32" s="373"/>
      <c r="BO32" s="373"/>
      <c r="BP32" s="373"/>
      <c r="BQ32" s="407"/>
      <c r="BR32" s="373"/>
      <c r="BS32" s="373"/>
      <c r="BT32" s="373"/>
      <c r="BU32" s="282"/>
      <c r="BV32" s="283"/>
      <c r="BW32" s="284"/>
      <c r="BX32" s="285"/>
      <c r="BY32" s="286"/>
      <c r="BZ32" s="60"/>
      <c r="CA32" s="1"/>
      <c r="CB32" s="1"/>
      <c r="CC32" s="1"/>
    </row>
    <row r="33" spans="2:81" s="48" customFormat="1" ht="9.75" customHeight="1">
      <c r="B33" s="266">
        <v>3</v>
      </c>
      <c r="C33" s="267"/>
      <c r="D33" s="270" t="s">
        <v>242</v>
      </c>
      <c r="E33" s="272">
        <v>9</v>
      </c>
      <c r="F33" s="272"/>
      <c r="G33" s="202"/>
      <c r="H33" s="280"/>
      <c r="I33" s="420" t="s">
        <v>298</v>
      </c>
      <c r="J33" s="421"/>
      <c r="K33" s="421"/>
      <c r="L33" s="422"/>
      <c r="M33" s="429" t="s">
        <v>337</v>
      </c>
      <c r="N33" s="430"/>
      <c r="O33" s="430"/>
      <c r="P33" s="430"/>
      <c r="Q33" s="431"/>
      <c r="R33" s="430" t="s">
        <v>340</v>
      </c>
      <c r="S33" s="430"/>
      <c r="T33" s="430"/>
      <c r="U33" s="430"/>
      <c r="V33" s="430"/>
      <c r="W33" s="351" t="s">
        <v>341</v>
      </c>
      <c r="X33" s="352"/>
      <c r="Y33" s="353"/>
      <c r="Z33" s="357" t="s">
        <v>320</v>
      </c>
      <c r="AA33" s="358"/>
      <c r="AB33" s="343">
        <v>7</v>
      </c>
      <c r="AC33" s="335"/>
      <c r="AD33" s="417" t="s">
        <v>342</v>
      </c>
      <c r="AE33" s="411">
        <v>9</v>
      </c>
      <c r="AF33" s="412"/>
      <c r="AG33" s="419" t="s">
        <v>11</v>
      </c>
      <c r="AH33" s="411">
        <v>9</v>
      </c>
      <c r="AI33" s="412"/>
      <c r="AJ33" s="426" t="s">
        <v>343</v>
      </c>
      <c r="AK33" s="339">
        <v>1</v>
      </c>
      <c r="AL33" s="340"/>
      <c r="AM33" s="427" t="s">
        <v>363</v>
      </c>
      <c r="AN33" s="428"/>
      <c r="AO33" s="158" t="s">
        <v>233</v>
      </c>
      <c r="AP33" s="297" t="str">
        <f>AP31</f>
        <v>601</v>
      </c>
      <c r="AQ33" s="297"/>
      <c r="AR33" s="297"/>
      <c r="AS33" s="161" t="s">
        <v>234</v>
      </c>
      <c r="AT33" s="298" t="str">
        <f>AT31</f>
        <v>0001</v>
      </c>
      <c r="AU33" s="298"/>
      <c r="AV33" s="298"/>
      <c r="AW33" s="63"/>
      <c r="AX33" s="63"/>
      <c r="AY33" s="63"/>
      <c r="AZ33" s="63"/>
      <c r="BA33" s="63"/>
      <c r="BB33" s="63"/>
      <c r="BC33" s="63"/>
      <c r="BD33" s="63"/>
      <c r="BE33" s="63"/>
      <c r="BF33" s="160"/>
      <c r="BG33" s="65"/>
      <c r="BH33" s="65"/>
      <c r="BI33" s="375" t="s">
        <v>23</v>
      </c>
      <c r="BJ33" s="372" t="s">
        <v>347</v>
      </c>
      <c r="BK33" s="372"/>
      <c r="BL33" s="372"/>
      <c r="BM33" s="406" t="s">
        <v>47</v>
      </c>
      <c r="BN33" s="372" t="s">
        <v>353</v>
      </c>
      <c r="BO33" s="372"/>
      <c r="BP33" s="372"/>
      <c r="BQ33" s="406" t="s">
        <v>47</v>
      </c>
      <c r="BR33" s="408" t="s">
        <v>350</v>
      </c>
      <c r="BS33" s="408"/>
      <c r="BT33" s="408"/>
      <c r="BU33" s="230"/>
      <c r="BV33" s="231"/>
      <c r="BW33" s="234"/>
      <c r="BX33" s="235"/>
      <c r="BY33" s="236"/>
      <c r="BZ33" s="59"/>
      <c r="CA33" s="47"/>
      <c r="CB33" s="47"/>
      <c r="CC33" s="47"/>
    </row>
    <row r="34" spans="2:81" s="49" customFormat="1" ht="21" customHeight="1">
      <c r="B34" s="322"/>
      <c r="C34" s="323"/>
      <c r="D34" s="324"/>
      <c r="E34" s="325"/>
      <c r="F34" s="325"/>
      <c r="G34" s="306"/>
      <c r="H34" s="329"/>
      <c r="I34" s="402"/>
      <c r="J34" s="403"/>
      <c r="K34" s="403"/>
      <c r="L34" s="404"/>
      <c r="M34" s="330" t="s">
        <v>338</v>
      </c>
      <c r="N34" s="331"/>
      <c r="O34" s="331"/>
      <c r="P34" s="331"/>
      <c r="Q34" s="332"/>
      <c r="R34" s="331" t="s">
        <v>339</v>
      </c>
      <c r="S34" s="331"/>
      <c r="T34" s="331"/>
      <c r="U34" s="331"/>
      <c r="V34" s="333"/>
      <c r="W34" s="354"/>
      <c r="X34" s="355"/>
      <c r="Y34" s="356"/>
      <c r="Z34" s="359"/>
      <c r="AA34" s="360"/>
      <c r="AB34" s="344"/>
      <c r="AC34" s="336"/>
      <c r="AD34" s="346"/>
      <c r="AE34" s="336"/>
      <c r="AF34" s="336"/>
      <c r="AG34" s="346"/>
      <c r="AH34" s="336"/>
      <c r="AI34" s="336"/>
      <c r="AJ34" s="338"/>
      <c r="AK34" s="341"/>
      <c r="AL34" s="342"/>
      <c r="AM34" s="383"/>
      <c r="AN34" s="384"/>
      <c r="AO34" s="291" t="str">
        <f>AO32</f>
        <v>京都市北区真弓○○町</v>
      </c>
      <c r="AP34" s="292"/>
      <c r="AQ34" s="292"/>
      <c r="AR34" s="292"/>
      <c r="AS34" s="292"/>
      <c r="AT34" s="292"/>
      <c r="AU34" s="292"/>
      <c r="AV34" s="292"/>
      <c r="AW34" s="292"/>
      <c r="AX34" s="292"/>
      <c r="AY34" s="292"/>
      <c r="AZ34" s="292"/>
      <c r="BA34" s="292"/>
      <c r="BB34" s="292"/>
      <c r="BC34" s="292"/>
      <c r="BD34" s="292"/>
      <c r="BE34" s="292"/>
      <c r="BF34" s="292"/>
      <c r="BG34" s="292"/>
      <c r="BH34" s="293"/>
      <c r="BI34" s="375"/>
      <c r="BJ34" s="373"/>
      <c r="BK34" s="373"/>
      <c r="BL34" s="373"/>
      <c r="BM34" s="407"/>
      <c r="BN34" s="373"/>
      <c r="BO34" s="373"/>
      <c r="BP34" s="373"/>
      <c r="BQ34" s="407"/>
      <c r="BR34" s="373"/>
      <c r="BS34" s="373"/>
      <c r="BT34" s="373"/>
      <c r="BU34" s="282"/>
      <c r="BV34" s="283"/>
      <c r="BW34" s="284"/>
      <c r="BX34" s="285"/>
      <c r="BY34" s="286"/>
      <c r="BZ34" s="60"/>
      <c r="CA34" s="1"/>
      <c r="CB34" s="1"/>
      <c r="CC34" s="1"/>
    </row>
    <row r="35" spans="2:81" s="48" customFormat="1" ht="9.75" customHeight="1">
      <c r="B35" s="266">
        <v>3</v>
      </c>
      <c r="C35" s="267"/>
      <c r="D35" s="270" t="s">
        <v>243</v>
      </c>
      <c r="E35" s="272">
        <v>10</v>
      </c>
      <c r="F35" s="272"/>
      <c r="G35" s="202"/>
      <c r="H35" s="280"/>
      <c r="I35" s="420" t="s">
        <v>298</v>
      </c>
      <c r="J35" s="421"/>
      <c r="K35" s="421"/>
      <c r="L35" s="422"/>
      <c r="M35" s="255"/>
      <c r="N35" s="256"/>
      <c r="O35" s="256"/>
      <c r="P35" s="256"/>
      <c r="Q35" s="257"/>
      <c r="R35" s="256"/>
      <c r="S35" s="256"/>
      <c r="T35" s="256"/>
      <c r="U35" s="256"/>
      <c r="V35" s="256"/>
      <c r="W35" s="258" t="s">
        <v>369</v>
      </c>
      <c r="X35" s="259"/>
      <c r="Y35" s="260"/>
      <c r="Z35" s="212" t="s">
        <v>123</v>
      </c>
      <c r="AA35" s="264"/>
      <c r="AB35" s="309">
        <v>95</v>
      </c>
      <c r="AC35" s="310"/>
      <c r="AD35" s="417" t="s">
        <v>342</v>
      </c>
      <c r="AE35" s="411">
        <v>12</v>
      </c>
      <c r="AF35" s="412"/>
      <c r="AG35" s="419" t="s">
        <v>11</v>
      </c>
      <c r="AH35" s="411">
        <v>24</v>
      </c>
      <c r="AI35" s="412"/>
      <c r="AJ35" s="337" t="s">
        <v>343</v>
      </c>
      <c r="AK35" s="339">
        <v>1</v>
      </c>
      <c r="AL35" s="340"/>
      <c r="AM35" s="199" t="s">
        <v>74</v>
      </c>
      <c r="AN35" s="246"/>
      <c r="AO35" s="163" t="s">
        <v>233</v>
      </c>
      <c r="AP35" s="409" t="str">
        <f>AP33</f>
        <v>601</v>
      </c>
      <c r="AQ35" s="409"/>
      <c r="AR35" s="409"/>
      <c r="AS35" s="166" t="s">
        <v>234</v>
      </c>
      <c r="AT35" s="410" t="str">
        <f>AT33</f>
        <v>0001</v>
      </c>
      <c r="AU35" s="410"/>
      <c r="AV35" s="410"/>
      <c r="AW35" s="71"/>
      <c r="AX35" s="71"/>
      <c r="AY35" s="71"/>
      <c r="AZ35" s="71"/>
      <c r="BA35" s="71"/>
      <c r="BB35" s="71"/>
      <c r="BC35" s="71"/>
      <c r="BD35" s="71"/>
      <c r="BE35" s="71"/>
      <c r="BF35" s="167"/>
      <c r="BG35" s="73"/>
      <c r="BH35" s="74"/>
      <c r="BI35" s="375" t="s">
        <v>23</v>
      </c>
      <c r="BJ35" s="372" t="s">
        <v>347</v>
      </c>
      <c r="BK35" s="372"/>
      <c r="BL35" s="372"/>
      <c r="BM35" s="406" t="s">
        <v>47</v>
      </c>
      <c r="BN35" s="372" t="s">
        <v>353</v>
      </c>
      <c r="BO35" s="372"/>
      <c r="BP35" s="372"/>
      <c r="BQ35" s="406" t="s">
        <v>47</v>
      </c>
      <c r="BR35" s="408" t="s">
        <v>350</v>
      </c>
      <c r="BS35" s="408"/>
      <c r="BT35" s="408"/>
      <c r="BU35" s="230"/>
      <c r="BV35" s="231"/>
      <c r="BW35" s="234"/>
      <c r="BX35" s="235"/>
      <c r="BY35" s="236"/>
      <c r="BZ35" s="59"/>
      <c r="CA35" s="47"/>
      <c r="CB35" s="47"/>
      <c r="CC35" s="47"/>
    </row>
    <row r="36" spans="2:81" s="49" customFormat="1" ht="21" customHeight="1" thickBot="1">
      <c r="B36" s="268"/>
      <c r="C36" s="269"/>
      <c r="D36" s="271"/>
      <c r="E36" s="273"/>
      <c r="F36" s="273"/>
      <c r="G36" s="200"/>
      <c r="H36" s="281"/>
      <c r="I36" s="423"/>
      <c r="J36" s="424"/>
      <c r="K36" s="424"/>
      <c r="L36" s="425"/>
      <c r="M36" s="240" t="s">
        <v>365</v>
      </c>
      <c r="N36" s="241"/>
      <c r="O36" s="241"/>
      <c r="P36" s="241"/>
      <c r="Q36" s="242"/>
      <c r="R36" s="241" t="s">
        <v>366</v>
      </c>
      <c r="S36" s="241"/>
      <c r="T36" s="241"/>
      <c r="U36" s="241"/>
      <c r="V36" s="243"/>
      <c r="W36" s="261"/>
      <c r="X36" s="262"/>
      <c r="Y36" s="263"/>
      <c r="Z36" s="213"/>
      <c r="AA36" s="265"/>
      <c r="AB36" s="251"/>
      <c r="AC36" s="206"/>
      <c r="AD36" s="418"/>
      <c r="AE36" s="413"/>
      <c r="AF36" s="413"/>
      <c r="AG36" s="418"/>
      <c r="AH36" s="413"/>
      <c r="AI36" s="413"/>
      <c r="AJ36" s="414"/>
      <c r="AK36" s="415"/>
      <c r="AL36" s="416"/>
      <c r="AM36" s="247"/>
      <c r="AN36" s="248"/>
      <c r="AO36" s="215" t="str">
        <f>AO34</f>
        <v>京都市北区真弓○○町</v>
      </c>
      <c r="AP36" s="211"/>
      <c r="AQ36" s="211"/>
      <c r="AR36" s="211"/>
      <c r="AS36" s="211"/>
      <c r="AT36" s="211"/>
      <c r="AU36" s="211"/>
      <c r="AV36" s="211"/>
      <c r="AW36" s="211"/>
      <c r="AX36" s="211"/>
      <c r="AY36" s="211"/>
      <c r="AZ36" s="211"/>
      <c r="BA36" s="211"/>
      <c r="BB36" s="211"/>
      <c r="BC36" s="211"/>
      <c r="BD36" s="211"/>
      <c r="BE36" s="211"/>
      <c r="BF36" s="211"/>
      <c r="BG36" s="211"/>
      <c r="BH36" s="210"/>
      <c r="BI36" s="375"/>
      <c r="BJ36" s="373"/>
      <c r="BK36" s="373"/>
      <c r="BL36" s="373"/>
      <c r="BM36" s="407"/>
      <c r="BN36" s="373"/>
      <c r="BO36" s="373"/>
      <c r="BP36" s="373"/>
      <c r="BQ36" s="407"/>
      <c r="BR36" s="373"/>
      <c r="BS36" s="373"/>
      <c r="BT36" s="373"/>
      <c r="BU36" s="232"/>
      <c r="BV36" s="233"/>
      <c r="BW36" s="237"/>
      <c r="BX36" s="238"/>
      <c r="BY36" s="239"/>
      <c r="BZ36" s="60"/>
      <c r="CA36" s="1"/>
      <c r="CB36" s="1"/>
      <c r="CC36" s="1"/>
    </row>
    <row r="37" spans="2:81" s="48" customFormat="1" ht="9.75" customHeight="1">
      <c r="B37" s="396">
        <v>3</v>
      </c>
      <c r="C37" s="397"/>
      <c r="D37" s="398" t="s">
        <v>244</v>
      </c>
      <c r="E37" s="272">
        <v>11</v>
      </c>
      <c r="F37" s="272"/>
      <c r="G37" s="202"/>
      <c r="H37" s="405"/>
      <c r="I37" s="399" t="s">
        <v>298</v>
      </c>
      <c r="J37" s="400"/>
      <c r="K37" s="400"/>
      <c r="L37" s="401"/>
      <c r="M37" s="388" t="s">
        <v>309</v>
      </c>
      <c r="N37" s="389"/>
      <c r="O37" s="389"/>
      <c r="P37" s="389"/>
      <c r="Q37" s="390"/>
      <c r="R37" s="389" t="s">
        <v>316</v>
      </c>
      <c r="S37" s="389"/>
      <c r="T37" s="389"/>
      <c r="U37" s="389"/>
      <c r="V37" s="389"/>
      <c r="W37" s="391" t="s">
        <v>341</v>
      </c>
      <c r="X37" s="392"/>
      <c r="Y37" s="393"/>
      <c r="Z37" s="394" t="s">
        <v>320</v>
      </c>
      <c r="AA37" s="395"/>
      <c r="AB37" s="385">
        <v>8</v>
      </c>
      <c r="AC37" s="377"/>
      <c r="AD37" s="386" t="s">
        <v>342</v>
      </c>
      <c r="AE37" s="376">
        <v>1</v>
      </c>
      <c r="AF37" s="377"/>
      <c r="AG37" s="387" t="s">
        <v>11</v>
      </c>
      <c r="AH37" s="376">
        <v>2</v>
      </c>
      <c r="AI37" s="377"/>
      <c r="AJ37" s="378" t="s">
        <v>343</v>
      </c>
      <c r="AK37" s="379">
        <v>1</v>
      </c>
      <c r="AL37" s="380"/>
      <c r="AM37" s="381" t="s">
        <v>363</v>
      </c>
      <c r="AN37" s="382"/>
      <c r="AO37" s="175" t="s">
        <v>364</v>
      </c>
      <c r="AP37" s="374" t="s">
        <v>299</v>
      </c>
      <c r="AQ37" s="374"/>
      <c r="AR37" s="374"/>
      <c r="AS37" s="174" t="s">
        <v>47</v>
      </c>
      <c r="AT37" s="370" t="s">
        <v>301</v>
      </c>
      <c r="AU37" s="370"/>
      <c r="AV37" s="370"/>
      <c r="AW37" s="176"/>
      <c r="AX37" s="176"/>
      <c r="AY37" s="176"/>
      <c r="AZ37" s="176"/>
      <c r="BA37" s="176"/>
      <c r="BB37" s="176"/>
      <c r="BC37" s="176"/>
      <c r="BD37" s="176"/>
      <c r="BE37" s="176"/>
      <c r="BF37" s="177"/>
      <c r="BG37" s="178"/>
      <c r="BH37" s="178"/>
      <c r="BI37" s="375" t="s">
        <v>23</v>
      </c>
      <c r="BJ37" s="371" t="s">
        <v>347</v>
      </c>
      <c r="BK37" s="371"/>
      <c r="BL37" s="371"/>
      <c r="BM37" s="369" t="s">
        <v>47</v>
      </c>
      <c r="BN37" s="371" t="s">
        <v>353</v>
      </c>
      <c r="BO37" s="371"/>
      <c r="BP37" s="371"/>
      <c r="BQ37" s="369" t="s">
        <v>47</v>
      </c>
      <c r="BR37" s="371" t="s">
        <v>350</v>
      </c>
      <c r="BS37" s="371"/>
      <c r="BT37" s="371"/>
      <c r="BU37" s="361"/>
      <c r="BV37" s="362"/>
      <c r="BW37" s="363"/>
      <c r="BX37" s="364"/>
      <c r="BY37" s="365"/>
      <c r="BZ37" s="59"/>
      <c r="CA37" s="47"/>
      <c r="CB37" s="47"/>
      <c r="CC37" s="47"/>
    </row>
    <row r="38" spans="2:81" s="49" customFormat="1" ht="21" customHeight="1">
      <c r="B38" s="322"/>
      <c r="C38" s="323"/>
      <c r="D38" s="324"/>
      <c r="E38" s="325"/>
      <c r="F38" s="325"/>
      <c r="G38" s="306"/>
      <c r="H38" s="329"/>
      <c r="I38" s="402"/>
      <c r="J38" s="403"/>
      <c r="K38" s="403"/>
      <c r="L38" s="404"/>
      <c r="M38" s="330" t="s">
        <v>310</v>
      </c>
      <c r="N38" s="331"/>
      <c r="O38" s="331"/>
      <c r="P38" s="331"/>
      <c r="Q38" s="332"/>
      <c r="R38" s="331" t="s">
        <v>311</v>
      </c>
      <c r="S38" s="331"/>
      <c r="T38" s="331"/>
      <c r="U38" s="331"/>
      <c r="V38" s="333"/>
      <c r="W38" s="354"/>
      <c r="X38" s="355"/>
      <c r="Y38" s="356"/>
      <c r="Z38" s="359"/>
      <c r="AA38" s="360"/>
      <c r="AB38" s="344"/>
      <c r="AC38" s="336"/>
      <c r="AD38" s="346"/>
      <c r="AE38" s="336"/>
      <c r="AF38" s="336"/>
      <c r="AG38" s="346"/>
      <c r="AH38" s="336"/>
      <c r="AI38" s="336"/>
      <c r="AJ38" s="338"/>
      <c r="AK38" s="341"/>
      <c r="AL38" s="342"/>
      <c r="AM38" s="383"/>
      <c r="AN38" s="384"/>
      <c r="AO38" s="366" t="s">
        <v>345</v>
      </c>
      <c r="AP38" s="367"/>
      <c r="AQ38" s="367"/>
      <c r="AR38" s="367"/>
      <c r="AS38" s="367"/>
      <c r="AT38" s="367"/>
      <c r="AU38" s="367"/>
      <c r="AV38" s="367"/>
      <c r="AW38" s="367"/>
      <c r="AX38" s="367"/>
      <c r="AY38" s="367"/>
      <c r="AZ38" s="367"/>
      <c r="BA38" s="367"/>
      <c r="BB38" s="367"/>
      <c r="BC38" s="367"/>
      <c r="BD38" s="367"/>
      <c r="BE38" s="367"/>
      <c r="BF38" s="367"/>
      <c r="BG38" s="367"/>
      <c r="BH38" s="368"/>
      <c r="BI38" s="359"/>
      <c r="BJ38" s="372"/>
      <c r="BK38" s="372"/>
      <c r="BL38" s="372"/>
      <c r="BM38" s="370"/>
      <c r="BN38" s="372"/>
      <c r="BO38" s="372"/>
      <c r="BP38" s="372"/>
      <c r="BQ38" s="370"/>
      <c r="BR38" s="373"/>
      <c r="BS38" s="373"/>
      <c r="BT38" s="373"/>
      <c r="BU38" s="282"/>
      <c r="BV38" s="283"/>
      <c r="BW38" s="284"/>
      <c r="BX38" s="285"/>
      <c r="BY38" s="286"/>
      <c r="BZ38" s="60"/>
      <c r="CA38" s="1"/>
      <c r="CB38" s="1"/>
      <c r="CC38" s="1"/>
    </row>
    <row r="39" spans="2:81" s="48" customFormat="1" ht="9.75" customHeight="1">
      <c r="B39" s="266"/>
      <c r="C39" s="267"/>
      <c r="D39" s="270" t="s">
        <v>245</v>
      </c>
      <c r="E39" s="272"/>
      <c r="F39" s="272"/>
      <c r="G39" s="202"/>
      <c r="H39" s="280"/>
      <c r="I39" s="274"/>
      <c r="J39" s="275"/>
      <c r="K39" s="275"/>
      <c r="L39" s="276"/>
      <c r="M39" s="348"/>
      <c r="N39" s="349"/>
      <c r="O39" s="349"/>
      <c r="P39" s="349"/>
      <c r="Q39" s="350"/>
      <c r="R39" s="349"/>
      <c r="S39" s="349"/>
      <c r="T39" s="349"/>
      <c r="U39" s="349"/>
      <c r="V39" s="349"/>
      <c r="W39" s="351"/>
      <c r="X39" s="352"/>
      <c r="Y39" s="353"/>
      <c r="Z39" s="357"/>
      <c r="AA39" s="358"/>
      <c r="AB39" s="343"/>
      <c r="AC39" s="335"/>
      <c r="AD39" s="345"/>
      <c r="AE39" s="334"/>
      <c r="AF39" s="335"/>
      <c r="AG39" s="347"/>
      <c r="AH39" s="334"/>
      <c r="AI39" s="335"/>
      <c r="AJ39" s="337"/>
      <c r="AK39" s="339"/>
      <c r="AL39" s="340"/>
      <c r="AM39" s="199"/>
      <c r="AN39" s="246"/>
      <c r="AO39" s="158"/>
      <c r="AP39" s="297"/>
      <c r="AQ39" s="297"/>
      <c r="AR39" s="297"/>
      <c r="AS39" s="161"/>
      <c r="AT39" s="298"/>
      <c r="AU39" s="298"/>
      <c r="AV39" s="298"/>
      <c r="AW39" s="63"/>
      <c r="AX39" s="63"/>
      <c r="AY39" s="63"/>
      <c r="AZ39" s="63"/>
      <c r="BA39" s="63"/>
      <c r="BB39" s="63"/>
      <c r="BC39" s="63"/>
      <c r="BD39" s="63"/>
      <c r="BE39" s="63"/>
      <c r="BF39" s="160"/>
      <c r="BG39" s="65"/>
      <c r="BH39" s="65"/>
      <c r="BI39" s="212" t="s">
        <v>235</v>
      </c>
      <c r="BJ39" s="214" t="str">
        <f>BJ37:BJ37</f>
        <v>075</v>
      </c>
      <c r="BK39" s="214"/>
      <c r="BL39" s="214"/>
      <c r="BM39" s="216" t="s">
        <v>234</v>
      </c>
      <c r="BN39" s="214" t="str">
        <f>BN37:BN37</f>
        <v>111</v>
      </c>
      <c r="BO39" s="214"/>
      <c r="BP39" s="214"/>
      <c r="BQ39" s="216" t="s">
        <v>234</v>
      </c>
      <c r="BR39" s="214" t="str">
        <f>BR37:BR37</f>
        <v>222Ｘ</v>
      </c>
      <c r="BS39" s="214"/>
      <c r="BT39" s="214"/>
      <c r="BU39" s="230"/>
      <c r="BV39" s="231"/>
      <c r="BW39" s="234"/>
      <c r="BX39" s="235"/>
      <c r="BY39" s="236"/>
      <c r="BZ39" s="59"/>
      <c r="CA39" s="47"/>
      <c r="CB39" s="47"/>
      <c r="CC39" s="47"/>
    </row>
    <row r="40" spans="2:81" s="49" customFormat="1" ht="21" customHeight="1">
      <c r="B40" s="322"/>
      <c r="C40" s="323"/>
      <c r="D40" s="324"/>
      <c r="E40" s="325"/>
      <c r="F40" s="325"/>
      <c r="G40" s="306"/>
      <c r="H40" s="329"/>
      <c r="I40" s="326"/>
      <c r="J40" s="327"/>
      <c r="K40" s="327"/>
      <c r="L40" s="328"/>
      <c r="M40" s="330"/>
      <c r="N40" s="331"/>
      <c r="O40" s="331"/>
      <c r="P40" s="331"/>
      <c r="Q40" s="332"/>
      <c r="R40" s="331"/>
      <c r="S40" s="331"/>
      <c r="T40" s="331"/>
      <c r="U40" s="331"/>
      <c r="V40" s="333"/>
      <c r="W40" s="354"/>
      <c r="X40" s="355"/>
      <c r="Y40" s="356"/>
      <c r="Z40" s="359"/>
      <c r="AA40" s="360"/>
      <c r="AB40" s="344"/>
      <c r="AC40" s="336"/>
      <c r="AD40" s="346"/>
      <c r="AE40" s="336"/>
      <c r="AF40" s="336"/>
      <c r="AG40" s="346"/>
      <c r="AH40" s="336"/>
      <c r="AI40" s="336"/>
      <c r="AJ40" s="338"/>
      <c r="AK40" s="341"/>
      <c r="AL40" s="342"/>
      <c r="AM40" s="307"/>
      <c r="AN40" s="308"/>
      <c r="AO40" s="291"/>
      <c r="AP40" s="292"/>
      <c r="AQ40" s="292"/>
      <c r="AR40" s="292"/>
      <c r="AS40" s="292"/>
      <c r="AT40" s="292"/>
      <c r="AU40" s="292"/>
      <c r="AV40" s="292"/>
      <c r="AW40" s="292"/>
      <c r="AX40" s="292"/>
      <c r="AY40" s="292"/>
      <c r="AZ40" s="292"/>
      <c r="BA40" s="292"/>
      <c r="BB40" s="292"/>
      <c r="BC40" s="292"/>
      <c r="BD40" s="292"/>
      <c r="BE40" s="292"/>
      <c r="BF40" s="292"/>
      <c r="BG40" s="292"/>
      <c r="BH40" s="293"/>
      <c r="BI40" s="300"/>
      <c r="BJ40" s="296"/>
      <c r="BK40" s="296"/>
      <c r="BL40" s="296"/>
      <c r="BM40" s="294"/>
      <c r="BN40" s="296"/>
      <c r="BO40" s="296"/>
      <c r="BP40" s="296"/>
      <c r="BQ40" s="294"/>
      <c r="BR40" s="296"/>
      <c r="BS40" s="296"/>
      <c r="BT40" s="296"/>
      <c r="BU40" s="282"/>
      <c r="BV40" s="283"/>
      <c r="BW40" s="284"/>
      <c r="BX40" s="285"/>
      <c r="BY40" s="286"/>
      <c r="BZ40" s="60"/>
      <c r="CA40" s="1"/>
      <c r="CB40" s="1"/>
      <c r="CC40" s="1"/>
    </row>
    <row r="41" spans="2:81" s="48" customFormat="1" ht="9.75" customHeight="1">
      <c r="B41" s="266"/>
      <c r="C41" s="267"/>
      <c r="D41" s="270" t="s">
        <v>246</v>
      </c>
      <c r="E41" s="272"/>
      <c r="F41" s="272"/>
      <c r="G41" s="202"/>
      <c r="H41" s="280"/>
      <c r="I41" s="274"/>
      <c r="J41" s="275"/>
      <c r="K41" s="275"/>
      <c r="L41" s="276"/>
      <c r="M41" s="255"/>
      <c r="N41" s="256"/>
      <c r="O41" s="256"/>
      <c r="P41" s="256"/>
      <c r="Q41" s="257"/>
      <c r="R41" s="256"/>
      <c r="S41" s="256"/>
      <c r="T41" s="256"/>
      <c r="U41" s="256"/>
      <c r="V41" s="256"/>
      <c r="W41" s="258"/>
      <c r="X41" s="259"/>
      <c r="Y41" s="260"/>
      <c r="Z41" s="212"/>
      <c r="AA41" s="264"/>
      <c r="AB41" s="249"/>
      <c r="AC41" s="250"/>
      <c r="AD41" s="312"/>
      <c r="AE41" s="301"/>
      <c r="AF41" s="250"/>
      <c r="AG41" s="314"/>
      <c r="AH41" s="301"/>
      <c r="AI41" s="250"/>
      <c r="AJ41" s="205"/>
      <c r="AK41" s="203"/>
      <c r="AL41" s="202"/>
      <c r="AM41" s="199"/>
      <c r="AN41" s="246"/>
      <c r="AO41" s="158"/>
      <c r="AP41" s="297"/>
      <c r="AQ41" s="297"/>
      <c r="AR41" s="297"/>
      <c r="AS41" s="161"/>
      <c r="AT41" s="298"/>
      <c r="AU41" s="298"/>
      <c r="AV41" s="298"/>
      <c r="AW41" s="63"/>
      <c r="AX41" s="63"/>
      <c r="AY41" s="63"/>
      <c r="AZ41" s="63"/>
      <c r="BA41" s="63"/>
      <c r="BB41" s="63"/>
      <c r="BC41" s="63"/>
      <c r="BD41" s="63"/>
      <c r="BE41" s="63"/>
      <c r="BF41" s="160"/>
      <c r="BG41" s="65"/>
      <c r="BH41" s="65"/>
      <c r="BI41" s="212" t="s">
        <v>235</v>
      </c>
      <c r="BJ41" s="214" t="str">
        <f>BJ39:BJ39</f>
        <v>075</v>
      </c>
      <c r="BK41" s="214"/>
      <c r="BL41" s="214"/>
      <c r="BM41" s="216" t="s">
        <v>234</v>
      </c>
      <c r="BN41" s="214" t="str">
        <f>BN39:BN39</f>
        <v>111</v>
      </c>
      <c r="BO41" s="214"/>
      <c r="BP41" s="214"/>
      <c r="BQ41" s="216" t="s">
        <v>234</v>
      </c>
      <c r="BR41" s="214" t="str">
        <f>BR39:BR39</f>
        <v>222Ｘ</v>
      </c>
      <c r="BS41" s="214"/>
      <c r="BT41" s="214"/>
      <c r="BU41" s="230"/>
      <c r="BV41" s="231"/>
      <c r="BW41" s="234"/>
      <c r="BX41" s="235"/>
      <c r="BY41" s="236"/>
      <c r="BZ41" s="59"/>
      <c r="CA41" s="47"/>
      <c r="CB41" s="47"/>
      <c r="CC41" s="47"/>
    </row>
    <row r="42" spans="2:81" s="49" customFormat="1" ht="21" customHeight="1">
      <c r="B42" s="322"/>
      <c r="C42" s="323"/>
      <c r="D42" s="324"/>
      <c r="E42" s="325"/>
      <c r="F42" s="325"/>
      <c r="G42" s="306"/>
      <c r="H42" s="329"/>
      <c r="I42" s="326"/>
      <c r="J42" s="327"/>
      <c r="K42" s="327"/>
      <c r="L42" s="328"/>
      <c r="M42" s="287"/>
      <c r="N42" s="288"/>
      <c r="O42" s="288"/>
      <c r="P42" s="288"/>
      <c r="Q42" s="289"/>
      <c r="R42" s="288"/>
      <c r="S42" s="288"/>
      <c r="T42" s="288"/>
      <c r="U42" s="288"/>
      <c r="V42" s="290"/>
      <c r="W42" s="318"/>
      <c r="X42" s="319"/>
      <c r="Y42" s="320"/>
      <c r="Z42" s="300"/>
      <c r="AA42" s="321"/>
      <c r="AB42" s="311"/>
      <c r="AC42" s="302"/>
      <c r="AD42" s="313"/>
      <c r="AE42" s="302"/>
      <c r="AF42" s="302"/>
      <c r="AG42" s="313"/>
      <c r="AH42" s="302"/>
      <c r="AI42" s="302"/>
      <c r="AJ42" s="304"/>
      <c r="AK42" s="305"/>
      <c r="AL42" s="306"/>
      <c r="AM42" s="307"/>
      <c r="AN42" s="308"/>
      <c r="AO42" s="291"/>
      <c r="AP42" s="292"/>
      <c r="AQ42" s="292"/>
      <c r="AR42" s="292"/>
      <c r="AS42" s="292"/>
      <c r="AT42" s="292"/>
      <c r="AU42" s="292"/>
      <c r="AV42" s="292"/>
      <c r="AW42" s="292"/>
      <c r="AX42" s="292"/>
      <c r="AY42" s="292"/>
      <c r="AZ42" s="292"/>
      <c r="BA42" s="292"/>
      <c r="BB42" s="292"/>
      <c r="BC42" s="292"/>
      <c r="BD42" s="292"/>
      <c r="BE42" s="292"/>
      <c r="BF42" s="292"/>
      <c r="BG42" s="292"/>
      <c r="BH42" s="293"/>
      <c r="BI42" s="300"/>
      <c r="BJ42" s="296"/>
      <c r="BK42" s="296"/>
      <c r="BL42" s="296"/>
      <c r="BM42" s="294"/>
      <c r="BN42" s="296"/>
      <c r="BO42" s="296"/>
      <c r="BP42" s="296"/>
      <c r="BQ42" s="294"/>
      <c r="BR42" s="296"/>
      <c r="BS42" s="296"/>
      <c r="BT42" s="296"/>
      <c r="BU42" s="282"/>
      <c r="BV42" s="283"/>
      <c r="BW42" s="284"/>
      <c r="BX42" s="285"/>
      <c r="BY42" s="286"/>
      <c r="BZ42" s="60"/>
      <c r="CA42" s="1"/>
      <c r="CB42" s="1"/>
      <c r="CC42" s="1"/>
    </row>
    <row r="43" spans="2:81" s="48" customFormat="1" ht="9.75" customHeight="1">
      <c r="B43" s="266"/>
      <c r="C43" s="267"/>
      <c r="D43" s="270" t="s">
        <v>247</v>
      </c>
      <c r="E43" s="272"/>
      <c r="F43" s="272"/>
      <c r="G43" s="202"/>
      <c r="H43" s="280"/>
      <c r="I43" s="274"/>
      <c r="J43" s="275"/>
      <c r="K43" s="275"/>
      <c r="L43" s="276"/>
      <c r="M43" s="315"/>
      <c r="N43" s="316"/>
      <c r="O43" s="316"/>
      <c r="P43" s="316"/>
      <c r="Q43" s="317"/>
      <c r="R43" s="316"/>
      <c r="S43" s="316"/>
      <c r="T43" s="316"/>
      <c r="U43" s="316"/>
      <c r="V43" s="316"/>
      <c r="W43" s="258"/>
      <c r="X43" s="259"/>
      <c r="Y43" s="260"/>
      <c r="Z43" s="212"/>
      <c r="AA43" s="264"/>
      <c r="AB43" s="309"/>
      <c r="AC43" s="310"/>
      <c r="AD43" s="312"/>
      <c r="AE43" s="301"/>
      <c r="AF43" s="250"/>
      <c r="AG43" s="314"/>
      <c r="AH43" s="301"/>
      <c r="AI43" s="250"/>
      <c r="AJ43" s="303"/>
      <c r="AK43" s="203"/>
      <c r="AL43" s="202"/>
      <c r="AM43" s="199"/>
      <c r="AN43" s="246"/>
      <c r="AO43" s="158"/>
      <c r="AP43" s="297"/>
      <c r="AQ43" s="297"/>
      <c r="AR43" s="297"/>
      <c r="AS43" s="161"/>
      <c r="AT43" s="298"/>
      <c r="AU43" s="298"/>
      <c r="AV43" s="298"/>
      <c r="AW43" s="63"/>
      <c r="AX43" s="63"/>
      <c r="AY43" s="63"/>
      <c r="AZ43" s="63"/>
      <c r="BA43" s="63"/>
      <c r="BB43" s="63"/>
      <c r="BC43" s="63"/>
      <c r="BD43" s="63"/>
      <c r="BE43" s="63"/>
      <c r="BF43" s="160"/>
      <c r="BG43" s="65"/>
      <c r="BH43" s="65"/>
      <c r="BI43" s="299" t="s">
        <v>235</v>
      </c>
      <c r="BJ43" s="295" t="str">
        <f>BJ41:BJ41</f>
        <v>075</v>
      </c>
      <c r="BK43" s="295"/>
      <c r="BL43" s="295"/>
      <c r="BM43" s="216" t="s">
        <v>234</v>
      </c>
      <c r="BN43" s="295" t="str">
        <f>BN41:BN41</f>
        <v>111</v>
      </c>
      <c r="BO43" s="295"/>
      <c r="BP43" s="295"/>
      <c r="BQ43" s="216" t="s">
        <v>234</v>
      </c>
      <c r="BR43" s="214" t="str">
        <f>BR41:BR41</f>
        <v>222Ｘ</v>
      </c>
      <c r="BS43" s="214"/>
      <c r="BT43" s="214"/>
      <c r="BU43" s="230"/>
      <c r="BV43" s="231"/>
      <c r="BW43" s="234"/>
      <c r="BX43" s="235"/>
      <c r="BY43" s="236"/>
      <c r="BZ43" s="59"/>
      <c r="CA43" s="47"/>
      <c r="CB43" s="47"/>
      <c r="CC43" s="47"/>
    </row>
    <row r="44" spans="2:81" s="49" customFormat="1" ht="21" customHeight="1">
      <c r="B44" s="322"/>
      <c r="C44" s="323"/>
      <c r="D44" s="324"/>
      <c r="E44" s="325"/>
      <c r="F44" s="325"/>
      <c r="G44" s="306"/>
      <c r="H44" s="329"/>
      <c r="I44" s="326"/>
      <c r="J44" s="327"/>
      <c r="K44" s="327"/>
      <c r="L44" s="328"/>
      <c r="M44" s="287"/>
      <c r="N44" s="288"/>
      <c r="O44" s="288"/>
      <c r="P44" s="288"/>
      <c r="Q44" s="289"/>
      <c r="R44" s="288"/>
      <c r="S44" s="288"/>
      <c r="T44" s="288"/>
      <c r="U44" s="288"/>
      <c r="V44" s="290"/>
      <c r="W44" s="318"/>
      <c r="X44" s="319"/>
      <c r="Y44" s="320"/>
      <c r="Z44" s="300"/>
      <c r="AA44" s="321"/>
      <c r="AB44" s="311"/>
      <c r="AC44" s="302"/>
      <c r="AD44" s="313"/>
      <c r="AE44" s="302"/>
      <c r="AF44" s="302"/>
      <c r="AG44" s="313"/>
      <c r="AH44" s="302"/>
      <c r="AI44" s="302"/>
      <c r="AJ44" s="304"/>
      <c r="AK44" s="305"/>
      <c r="AL44" s="306"/>
      <c r="AM44" s="307"/>
      <c r="AN44" s="308"/>
      <c r="AO44" s="291"/>
      <c r="AP44" s="292"/>
      <c r="AQ44" s="292"/>
      <c r="AR44" s="292"/>
      <c r="AS44" s="292"/>
      <c r="AT44" s="292"/>
      <c r="AU44" s="292"/>
      <c r="AV44" s="292"/>
      <c r="AW44" s="292"/>
      <c r="AX44" s="292"/>
      <c r="AY44" s="292"/>
      <c r="AZ44" s="292"/>
      <c r="BA44" s="292"/>
      <c r="BB44" s="292"/>
      <c r="BC44" s="292"/>
      <c r="BD44" s="292"/>
      <c r="BE44" s="292"/>
      <c r="BF44" s="292"/>
      <c r="BG44" s="292"/>
      <c r="BH44" s="293"/>
      <c r="BI44" s="300"/>
      <c r="BJ44" s="296"/>
      <c r="BK44" s="296"/>
      <c r="BL44" s="296"/>
      <c r="BM44" s="294"/>
      <c r="BN44" s="296"/>
      <c r="BO44" s="296"/>
      <c r="BP44" s="296"/>
      <c r="BQ44" s="294"/>
      <c r="BR44" s="296"/>
      <c r="BS44" s="296"/>
      <c r="BT44" s="296"/>
      <c r="BU44" s="282"/>
      <c r="BV44" s="283"/>
      <c r="BW44" s="284"/>
      <c r="BX44" s="285"/>
      <c r="BY44" s="286"/>
      <c r="BZ44" s="60"/>
      <c r="CA44" s="1"/>
      <c r="CB44" s="1"/>
      <c r="CC44" s="1"/>
    </row>
    <row r="45" spans="2:81" s="48" customFormat="1" ht="9.75" customHeight="1">
      <c r="B45" s="266"/>
      <c r="C45" s="267"/>
      <c r="D45" s="270" t="s">
        <v>248</v>
      </c>
      <c r="E45" s="272"/>
      <c r="F45" s="272"/>
      <c r="G45" s="202"/>
      <c r="H45" s="280"/>
      <c r="I45" s="274"/>
      <c r="J45" s="275"/>
      <c r="K45" s="275"/>
      <c r="L45" s="276"/>
      <c r="M45" s="255"/>
      <c r="N45" s="256"/>
      <c r="O45" s="256"/>
      <c r="P45" s="256"/>
      <c r="Q45" s="257"/>
      <c r="R45" s="256"/>
      <c r="S45" s="256"/>
      <c r="T45" s="256"/>
      <c r="U45" s="256"/>
      <c r="V45" s="256"/>
      <c r="W45" s="258"/>
      <c r="X45" s="259"/>
      <c r="Y45" s="260"/>
      <c r="Z45" s="212"/>
      <c r="AA45" s="264"/>
      <c r="AB45" s="249"/>
      <c r="AC45" s="250"/>
      <c r="AD45" s="252"/>
      <c r="AE45" s="209"/>
      <c r="AF45" s="207"/>
      <c r="AG45" s="254"/>
      <c r="AH45" s="209"/>
      <c r="AI45" s="207"/>
      <c r="AJ45" s="205"/>
      <c r="AK45" s="203"/>
      <c r="AL45" s="202"/>
      <c r="AM45" s="199"/>
      <c r="AN45" s="246"/>
      <c r="AO45" s="163"/>
      <c r="AP45" s="217"/>
      <c r="AQ45" s="217"/>
      <c r="AR45" s="217"/>
      <c r="AS45" s="162"/>
      <c r="AT45" s="216"/>
      <c r="AU45" s="216"/>
      <c r="AV45" s="216"/>
      <c r="AW45" s="71"/>
      <c r="AX45" s="71"/>
      <c r="AY45" s="71"/>
      <c r="AZ45" s="71"/>
      <c r="BA45" s="71"/>
      <c r="BB45" s="71"/>
      <c r="BC45" s="71"/>
      <c r="BD45" s="71"/>
      <c r="BE45" s="71"/>
      <c r="BF45" s="167"/>
      <c r="BG45" s="73"/>
      <c r="BH45" s="74"/>
      <c r="BI45" s="212" t="s">
        <v>235</v>
      </c>
      <c r="BJ45" s="214" t="str">
        <f>BJ43:BJ43</f>
        <v>075</v>
      </c>
      <c r="BK45" s="214"/>
      <c r="BL45" s="214"/>
      <c r="BM45" s="216" t="s">
        <v>234</v>
      </c>
      <c r="BN45" s="214" t="str">
        <f>BN43:BN43</f>
        <v>111</v>
      </c>
      <c r="BO45" s="214"/>
      <c r="BP45" s="214"/>
      <c r="BQ45" s="216" t="s">
        <v>234</v>
      </c>
      <c r="BR45" s="244" t="str">
        <f>BR43:BR43</f>
        <v>222Ｘ</v>
      </c>
      <c r="BS45" s="244"/>
      <c r="BT45" s="244"/>
      <c r="BU45" s="230"/>
      <c r="BV45" s="231"/>
      <c r="BW45" s="234"/>
      <c r="BX45" s="235"/>
      <c r="BY45" s="236"/>
      <c r="BZ45" s="59"/>
      <c r="CA45" s="47"/>
      <c r="CB45" s="47"/>
      <c r="CC45" s="47"/>
    </row>
    <row r="46" spans="2:81" s="49" customFormat="1" ht="21" customHeight="1" thickBot="1">
      <c r="B46" s="268"/>
      <c r="C46" s="269"/>
      <c r="D46" s="271"/>
      <c r="E46" s="273"/>
      <c r="F46" s="273"/>
      <c r="G46" s="200"/>
      <c r="H46" s="281"/>
      <c r="I46" s="277"/>
      <c r="J46" s="278"/>
      <c r="K46" s="278"/>
      <c r="L46" s="279"/>
      <c r="M46" s="240"/>
      <c r="N46" s="241"/>
      <c r="O46" s="241"/>
      <c r="P46" s="241"/>
      <c r="Q46" s="242"/>
      <c r="R46" s="241"/>
      <c r="S46" s="241"/>
      <c r="T46" s="241"/>
      <c r="U46" s="241"/>
      <c r="V46" s="243"/>
      <c r="W46" s="261"/>
      <c r="X46" s="262"/>
      <c r="Y46" s="263"/>
      <c r="Z46" s="213"/>
      <c r="AA46" s="265"/>
      <c r="AB46" s="251"/>
      <c r="AC46" s="206"/>
      <c r="AD46" s="253"/>
      <c r="AE46" s="206"/>
      <c r="AF46" s="206"/>
      <c r="AG46" s="253"/>
      <c r="AH46" s="206"/>
      <c r="AI46" s="206"/>
      <c r="AJ46" s="204"/>
      <c r="AK46" s="201"/>
      <c r="AL46" s="200"/>
      <c r="AM46" s="247"/>
      <c r="AN46" s="248"/>
      <c r="AO46" s="215"/>
      <c r="AP46" s="211"/>
      <c r="AQ46" s="211"/>
      <c r="AR46" s="211"/>
      <c r="AS46" s="211"/>
      <c r="AT46" s="211"/>
      <c r="AU46" s="211"/>
      <c r="AV46" s="211"/>
      <c r="AW46" s="211"/>
      <c r="AX46" s="211"/>
      <c r="AY46" s="211"/>
      <c r="AZ46" s="211"/>
      <c r="BA46" s="211"/>
      <c r="BB46" s="211"/>
      <c r="BC46" s="211"/>
      <c r="BD46" s="211"/>
      <c r="BE46" s="211"/>
      <c r="BF46" s="211"/>
      <c r="BG46" s="211"/>
      <c r="BH46" s="210"/>
      <c r="BI46" s="213"/>
      <c r="BJ46" s="245"/>
      <c r="BK46" s="245"/>
      <c r="BL46" s="245"/>
      <c r="BM46" s="208"/>
      <c r="BN46" s="245"/>
      <c r="BO46" s="245"/>
      <c r="BP46" s="245"/>
      <c r="BQ46" s="208"/>
      <c r="BR46" s="245"/>
      <c r="BS46" s="245"/>
      <c r="BT46" s="245"/>
      <c r="BU46" s="232"/>
      <c r="BV46" s="233"/>
      <c r="BW46" s="237"/>
      <c r="BX46" s="238"/>
      <c r="BY46" s="239"/>
      <c r="BZ46" s="60"/>
      <c r="CA46" s="1"/>
      <c r="CB46" s="1"/>
      <c r="CC46" s="1"/>
    </row>
    <row r="47" ht="12" customHeight="1"/>
    <row r="48" spans="2:88" s="50" customFormat="1" ht="15" customHeight="1">
      <c r="B48" s="226" t="s">
        <v>279</v>
      </c>
      <c r="C48" s="219"/>
      <c r="D48" s="219"/>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19"/>
      <c r="BQ48" s="219"/>
      <c r="BR48" s="219"/>
      <c r="BS48" s="219"/>
      <c r="BT48" s="219"/>
      <c r="BU48" s="219"/>
      <c r="BV48" s="219"/>
      <c r="BW48" s="219"/>
      <c r="BX48" s="219"/>
      <c r="BY48" s="220"/>
      <c r="BZ48" s="52"/>
      <c r="CB48" s="9"/>
      <c r="CC48" s="9"/>
      <c r="CD48" s="9"/>
      <c r="CE48" s="9"/>
      <c r="CF48" s="9"/>
      <c r="CG48" s="9"/>
      <c r="CH48" s="9"/>
      <c r="CI48" s="48"/>
      <c r="CJ48" s="9"/>
    </row>
    <row r="49" ht="2.25" customHeight="1"/>
    <row r="52" spans="2:88" s="50" customFormat="1" ht="15" customHeight="1">
      <c r="B52" s="218"/>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19"/>
      <c r="BQ52" s="219"/>
      <c r="BR52" s="219"/>
      <c r="BS52" s="219"/>
      <c r="BT52" s="219"/>
      <c r="BU52" s="219"/>
      <c r="BV52" s="219"/>
      <c r="BW52" s="219"/>
      <c r="BX52" s="219"/>
      <c r="BY52" s="220"/>
      <c r="BZ52" s="52"/>
      <c r="CB52" s="9"/>
      <c r="CC52" s="9"/>
      <c r="CD52" s="9"/>
      <c r="CE52" s="9"/>
      <c r="CF52" s="9"/>
      <c r="CG52" s="9"/>
      <c r="CH52" s="9"/>
      <c r="CI52" s="48"/>
      <c r="CJ52" s="9"/>
    </row>
  </sheetData>
  <sheetProtection password="E630" sheet="1" objects="1" scenarios="1"/>
  <protectedRanges>
    <protectedRange sqref="BW17:BY46" name="備考"/>
    <protectedRange sqref="BU17:BV46" name="段位"/>
    <protectedRange sqref="BR17:BT46" name="個人　電話3"/>
    <protectedRange sqref="BN17:BP46" name="個人　電話2"/>
    <protectedRange sqref="BJ17:BL46" name="個人　電話1"/>
    <protectedRange sqref="AO18 AO20 AO22 AO24 AO26 AO28 AO30 AO32 AO46 AO34 AO38 AO40 AO42 AO44 AO36" name="個人　住所1"/>
    <protectedRange sqref="AT17 AT19 AT21 AT23 AT25 AT27 AT29 AT31 AT45 AT33 AT37 AT39 AT41 AT43 AT35" name="個人　郵便1 2"/>
    <protectedRange sqref="AP17 AP19 AP21 AP23 AP25 AP27 AP29 AP31 AP45 AP33 AP37 AP39 AP41 AP43 AP35" name="個人　郵便1 1"/>
    <protectedRange sqref="AM17:AN46" name="個人　住所（勤・自）"/>
    <protectedRange sqref="AK17:AL46" name="学年"/>
    <protectedRange sqref="AB17:AC46 AE17:AF46 AH17:AI46" name="生年月日　年"/>
    <protectedRange sqref="Z17:AA46" name="生年月日　和暦"/>
    <protectedRange sqref="W17:Y46" name="性別"/>
    <protectedRange sqref="M17:V46" name="姓名"/>
    <protectedRange sqref="I17:L46" name="会員区分"/>
    <protectedRange sqref="E17:H46" name="登録番号"/>
    <protectedRange sqref="B17:C46" name="種別番号"/>
    <protectedRange sqref="BV5" name="受付日　日"/>
    <protectedRange sqref="BS5" name="受付日　月"/>
    <protectedRange sqref="BP5" name="受付日　年"/>
    <protectedRange sqref="Y2" name="年号"/>
    <protectedRange sqref="AA5" name="加盟団体名"/>
    <protectedRange sqref="AU5" name="管内支部名"/>
    <protectedRange sqref="B7:E9" name="コード　都道府県"/>
    <protectedRange sqref="F7:J9" name="コード　支部"/>
    <protectedRange sqref="K7:P9" name="コード　チーム"/>
    <protectedRange sqref="AO7" name="登録団体名"/>
    <protectedRange sqref="AO6" name="登録団体名　カナ"/>
    <protectedRange sqref="BO7" name="登録団体名　略"/>
    <protectedRange sqref="BO6" name="登録団体名　略カナ"/>
    <protectedRange sqref="G10:H10" name="代表　氏名"/>
    <protectedRange sqref="U10" name="代表　郵便1"/>
    <protectedRange sqref="Y10" name="代表　郵便2"/>
    <protectedRange sqref="T11" name="代表　住所"/>
    <protectedRange sqref="W14" name="代表　メール1"/>
    <protectedRange sqref="AI14" name="代表　メール2"/>
    <protectedRange sqref="AS10" name="代表　自宅電話1"/>
    <protectedRange sqref="AW10" name="代表　自宅電話2"/>
    <protectedRange sqref="BA10" name="代表　自宅電話3"/>
    <protectedRange sqref="AS12" name="代表　自宅FAX1"/>
    <protectedRange sqref="AW12" name="代表　自宅FAX2"/>
    <protectedRange sqref="BA12" name="代表　自宅FAX3"/>
    <protectedRange sqref="AR9" name="URL"/>
    <protectedRange sqref="BE11" name="代表　日中名称"/>
    <protectedRange sqref="BO11" name="代表　日中電話1"/>
    <protectedRange sqref="BS11" name="代表　日中電話2"/>
    <protectedRange sqref="BW11" name="代表　日中電話3"/>
    <protectedRange sqref="BO12" name="代表　日中FAX1"/>
    <protectedRange sqref="BS12" name="代表　日中FAX2"/>
    <protectedRange sqref="BW12" name="代表　日中FAX3"/>
    <protectedRange sqref="BO14" name="代表　日中携帯1"/>
    <protectedRange sqref="BS14" name="代表　日中携帯2"/>
    <protectedRange sqref="BW14" name="代表　日中携帯3"/>
    <protectedRange sqref="BU2" name="No."/>
  </protectedRanges>
  <mergeCells count="552">
    <mergeCell ref="B2:R2"/>
    <mergeCell ref="U2:W3"/>
    <mergeCell ref="X2:X3"/>
    <mergeCell ref="Y2:AA3"/>
    <mergeCell ref="AB2:AB3"/>
    <mergeCell ref="AC2:AE3"/>
    <mergeCell ref="AH2:BF3"/>
    <mergeCell ref="BU2:BX2"/>
    <mergeCell ref="T5:Y5"/>
    <mergeCell ref="AA5:AE5"/>
    <mergeCell ref="AG5:AS5"/>
    <mergeCell ref="AU5:BH5"/>
    <mergeCell ref="BJ5:BO5"/>
    <mergeCell ref="BP5:BQ5"/>
    <mergeCell ref="BS5:BT5"/>
    <mergeCell ref="BV5:BW5"/>
    <mergeCell ref="B6:E6"/>
    <mergeCell ref="F6:J6"/>
    <mergeCell ref="K6:P6"/>
    <mergeCell ref="Q6:AH6"/>
    <mergeCell ref="AI6:AN6"/>
    <mergeCell ref="AO6:BK6"/>
    <mergeCell ref="BO6:BX6"/>
    <mergeCell ref="B7:C9"/>
    <mergeCell ref="D7:E9"/>
    <mergeCell ref="F7:G9"/>
    <mergeCell ref="I7:J9"/>
    <mergeCell ref="K7:L9"/>
    <mergeCell ref="M7:N9"/>
    <mergeCell ref="O7:P9"/>
    <mergeCell ref="AI7:AN9"/>
    <mergeCell ref="Q7:V7"/>
    <mergeCell ref="Q8:V8"/>
    <mergeCell ref="Q9:V9"/>
    <mergeCell ref="W7:AB7"/>
    <mergeCell ref="W8:AB8"/>
    <mergeCell ref="W9:AB9"/>
    <mergeCell ref="BY7:BY8"/>
    <mergeCell ref="AO7:BK8"/>
    <mergeCell ref="BL7:BM8"/>
    <mergeCell ref="BN7:BN8"/>
    <mergeCell ref="BO7:BX8"/>
    <mergeCell ref="AO9:AQ9"/>
    <mergeCell ref="AR9:BX9"/>
    <mergeCell ref="B10:E14"/>
    <mergeCell ref="F10:F14"/>
    <mergeCell ref="G10:R14"/>
    <mergeCell ref="S10:S14"/>
    <mergeCell ref="U10:W10"/>
    <mergeCell ref="Y10:AB10"/>
    <mergeCell ref="AP10:AP14"/>
    <mergeCell ref="AQ10:AR11"/>
    <mergeCell ref="AS10:AU11"/>
    <mergeCell ref="AV10:AV11"/>
    <mergeCell ref="AW10:AY11"/>
    <mergeCell ref="AZ10:AZ11"/>
    <mergeCell ref="BA10:BC11"/>
    <mergeCell ref="BD10:BD14"/>
    <mergeCell ref="BE10:BF10"/>
    <mergeCell ref="T11:AO13"/>
    <mergeCell ref="BE11:BL14"/>
    <mergeCell ref="AQ12:AR14"/>
    <mergeCell ref="AS12:AU14"/>
    <mergeCell ref="AV12:AV14"/>
    <mergeCell ref="AW12:AY14"/>
    <mergeCell ref="AZ12:AZ14"/>
    <mergeCell ref="BM11:BN11"/>
    <mergeCell ref="BO11:BQ11"/>
    <mergeCell ref="BS11:BU11"/>
    <mergeCell ref="BW11:BY11"/>
    <mergeCell ref="BA12:BC14"/>
    <mergeCell ref="BM12:BN13"/>
    <mergeCell ref="BO12:BQ13"/>
    <mergeCell ref="BR12:BR13"/>
    <mergeCell ref="BS12:BU13"/>
    <mergeCell ref="BV12:BV13"/>
    <mergeCell ref="BW12:BY13"/>
    <mergeCell ref="T14:V14"/>
    <mergeCell ref="W14:AG14"/>
    <mergeCell ref="AI14:AN14"/>
    <mergeCell ref="BM14:BN14"/>
    <mergeCell ref="BO14:BQ14"/>
    <mergeCell ref="BS14:BU14"/>
    <mergeCell ref="BW14:BY14"/>
    <mergeCell ref="B15:C16"/>
    <mergeCell ref="D15:G16"/>
    <mergeCell ref="I15:L16"/>
    <mergeCell ref="M15:Q15"/>
    <mergeCell ref="M16:Q16"/>
    <mergeCell ref="R15:V15"/>
    <mergeCell ref="W15:Y16"/>
    <mergeCell ref="Z15:AJ16"/>
    <mergeCell ref="AK15:AL16"/>
    <mergeCell ref="R16:V16"/>
    <mergeCell ref="AM15:BH16"/>
    <mergeCell ref="BI15:BT16"/>
    <mergeCell ref="BU15:BV16"/>
    <mergeCell ref="BW15:BY16"/>
    <mergeCell ref="B17:C18"/>
    <mergeCell ref="D17:D18"/>
    <mergeCell ref="E17:G18"/>
    <mergeCell ref="I17:L18"/>
    <mergeCell ref="M17:Q17"/>
    <mergeCell ref="R17:V17"/>
    <mergeCell ref="W17:Y18"/>
    <mergeCell ref="Z17:AA18"/>
    <mergeCell ref="AB17:AC18"/>
    <mergeCell ref="AD17:AD18"/>
    <mergeCell ref="AE17:AF18"/>
    <mergeCell ref="AG17:AG18"/>
    <mergeCell ref="AT17:AV17"/>
    <mergeCell ref="BI17:BI18"/>
    <mergeCell ref="BJ17:BL18"/>
    <mergeCell ref="AH17:AI18"/>
    <mergeCell ref="AJ17:AJ18"/>
    <mergeCell ref="AK17:AL18"/>
    <mergeCell ref="AM17:AN18"/>
    <mergeCell ref="BU17:BV18"/>
    <mergeCell ref="BW17:BY18"/>
    <mergeCell ref="M18:Q18"/>
    <mergeCell ref="R18:V18"/>
    <mergeCell ref="AO18:BH18"/>
    <mergeCell ref="BM17:BM18"/>
    <mergeCell ref="BN17:BP18"/>
    <mergeCell ref="BQ17:BQ18"/>
    <mergeCell ref="BR17:BT18"/>
    <mergeCell ref="AP17:AR17"/>
    <mergeCell ref="B19:C20"/>
    <mergeCell ref="D19:D20"/>
    <mergeCell ref="E19:G20"/>
    <mergeCell ref="I19:L20"/>
    <mergeCell ref="M19:Q19"/>
    <mergeCell ref="R19:V19"/>
    <mergeCell ref="W19:Y20"/>
    <mergeCell ref="Z19:AA20"/>
    <mergeCell ref="AB19:AC20"/>
    <mergeCell ref="AD19:AD20"/>
    <mergeCell ref="AE19:AF20"/>
    <mergeCell ref="AG19:AG20"/>
    <mergeCell ref="AT19:AV19"/>
    <mergeCell ref="BI19:BI20"/>
    <mergeCell ref="BJ19:BL20"/>
    <mergeCell ref="AH19:AI20"/>
    <mergeCell ref="AJ19:AJ20"/>
    <mergeCell ref="AK19:AL20"/>
    <mergeCell ref="AM19:AN20"/>
    <mergeCell ref="BU19:BV20"/>
    <mergeCell ref="BW19:BY20"/>
    <mergeCell ref="M20:Q20"/>
    <mergeCell ref="R20:V20"/>
    <mergeCell ref="AO20:BH20"/>
    <mergeCell ref="BM19:BM20"/>
    <mergeCell ref="BN19:BP20"/>
    <mergeCell ref="BQ19:BQ20"/>
    <mergeCell ref="BR19:BT20"/>
    <mergeCell ref="AP19:AR19"/>
    <mergeCell ref="B21:C22"/>
    <mergeCell ref="D21:D22"/>
    <mergeCell ref="E21:G22"/>
    <mergeCell ref="I21:L22"/>
    <mergeCell ref="H21:H22"/>
    <mergeCell ref="M21:Q21"/>
    <mergeCell ref="R21:V21"/>
    <mergeCell ref="W21:Y22"/>
    <mergeCell ref="Z21:AA22"/>
    <mergeCell ref="AB21:AC22"/>
    <mergeCell ref="AD21:AD22"/>
    <mergeCell ref="AE21:AF22"/>
    <mergeCell ref="AG21:AG22"/>
    <mergeCell ref="AT21:AV21"/>
    <mergeCell ref="BI21:BI22"/>
    <mergeCell ref="BJ21:BL22"/>
    <mergeCell ref="AH21:AI22"/>
    <mergeCell ref="AJ21:AJ22"/>
    <mergeCell ref="AK21:AL22"/>
    <mergeCell ref="AM21:AN22"/>
    <mergeCell ref="BU21:BV22"/>
    <mergeCell ref="BW21:BY22"/>
    <mergeCell ref="M22:Q22"/>
    <mergeCell ref="R22:V22"/>
    <mergeCell ref="AO22:BH22"/>
    <mergeCell ref="BM21:BM22"/>
    <mergeCell ref="BN21:BP22"/>
    <mergeCell ref="BQ21:BQ22"/>
    <mergeCell ref="BR21:BT22"/>
    <mergeCell ref="AP21:AR21"/>
    <mergeCell ref="B23:C24"/>
    <mergeCell ref="D23:D24"/>
    <mergeCell ref="E23:G24"/>
    <mergeCell ref="I23:L24"/>
    <mergeCell ref="H23:H24"/>
    <mergeCell ref="M23:Q23"/>
    <mergeCell ref="R23:V23"/>
    <mergeCell ref="W23:Y24"/>
    <mergeCell ref="Z23:AA24"/>
    <mergeCell ref="AB23:AC24"/>
    <mergeCell ref="AD23:AD24"/>
    <mergeCell ref="AE23:AF24"/>
    <mergeCell ref="AG23:AG24"/>
    <mergeCell ref="AT23:AV23"/>
    <mergeCell ref="BI23:BI24"/>
    <mergeCell ref="BJ23:BL24"/>
    <mergeCell ref="AH23:AI24"/>
    <mergeCell ref="AJ23:AJ24"/>
    <mergeCell ref="AK23:AL24"/>
    <mergeCell ref="AM23:AN24"/>
    <mergeCell ref="BU23:BV24"/>
    <mergeCell ref="BW23:BY24"/>
    <mergeCell ref="M24:Q24"/>
    <mergeCell ref="R24:V24"/>
    <mergeCell ref="AO24:BH24"/>
    <mergeCell ref="BM23:BM24"/>
    <mergeCell ref="BN23:BP24"/>
    <mergeCell ref="BQ23:BQ24"/>
    <mergeCell ref="BR23:BT24"/>
    <mergeCell ref="AP23:AR23"/>
    <mergeCell ref="B25:C26"/>
    <mergeCell ref="D25:D26"/>
    <mergeCell ref="E25:G26"/>
    <mergeCell ref="I25:L26"/>
    <mergeCell ref="H25:H26"/>
    <mergeCell ref="M25:Q25"/>
    <mergeCell ref="R25:V25"/>
    <mergeCell ref="W25:Y26"/>
    <mergeCell ref="Z25:AA26"/>
    <mergeCell ref="AB25:AC26"/>
    <mergeCell ref="AD25:AD26"/>
    <mergeCell ref="AE25:AF26"/>
    <mergeCell ref="AG25:AG26"/>
    <mergeCell ref="AT25:AV25"/>
    <mergeCell ref="BI25:BI26"/>
    <mergeCell ref="BJ25:BL26"/>
    <mergeCell ref="AH25:AI26"/>
    <mergeCell ref="AJ25:AJ26"/>
    <mergeCell ref="AK25:AL26"/>
    <mergeCell ref="AM25:AN26"/>
    <mergeCell ref="BU25:BV26"/>
    <mergeCell ref="BW25:BY26"/>
    <mergeCell ref="M26:Q26"/>
    <mergeCell ref="R26:V26"/>
    <mergeCell ref="AO26:BH26"/>
    <mergeCell ref="BM25:BM26"/>
    <mergeCell ref="BN25:BP26"/>
    <mergeCell ref="BQ25:BQ26"/>
    <mergeCell ref="BR25:BT26"/>
    <mergeCell ref="AP25:AR25"/>
    <mergeCell ref="B27:C28"/>
    <mergeCell ref="D27:D28"/>
    <mergeCell ref="E27:G28"/>
    <mergeCell ref="I27:L28"/>
    <mergeCell ref="H27:H28"/>
    <mergeCell ref="M27:Q27"/>
    <mergeCell ref="R27:V27"/>
    <mergeCell ref="W27:Y28"/>
    <mergeCell ref="Z27:AA28"/>
    <mergeCell ref="AB27:AC28"/>
    <mergeCell ref="AD27:AD28"/>
    <mergeCell ref="AE27:AF28"/>
    <mergeCell ref="AG27:AG28"/>
    <mergeCell ref="AT27:AV27"/>
    <mergeCell ref="BI27:BI28"/>
    <mergeCell ref="BJ27:BL28"/>
    <mergeCell ref="AH27:AI28"/>
    <mergeCell ref="AJ27:AJ28"/>
    <mergeCell ref="AK27:AL28"/>
    <mergeCell ref="AM27:AN28"/>
    <mergeCell ref="BU27:BV28"/>
    <mergeCell ref="BW27:BY28"/>
    <mergeCell ref="M28:Q28"/>
    <mergeCell ref="R28:V28"/>
    <mergeCell ref="AO28:BH28"/>
    <mergeCell ref="BM27:BM28"/>
    <mergeCell ref="BN27:BP28"/>
    <mergeCell ref="BQ27:BQ28"/>
    <mergeCell ref="BR27:BT28"/>
    <mergeCell ref="AP27:AR27"/>
    <mergeCell ref="B29:C30"/>
    <mergeCell ref="D29:D30"/>
    <mergeCell ref="E29:G30"/>
    <mergeCell ref="I29:L30"/>
    <mergeCell ref="H29:H30"/>
    <mergeCell ref="M29:Q29"/>
    <mergeCell ref="R29:V29"/>
    <mergeCell ref="W29:Y30"/>
    <mergeCell ref="Z29:AA30"/>
    <mergeCell ref="AB29:AC30"/>
    <mergeCell ref="AD29:AD30"/>
    <mergeCell ref="AE29:AF30"/>
    <mergeCell ref="AG29:AG30"/>
    <mergeCell ref="AT29:AV29"/>
    <mergeCell ref="BI29:BI30"/>
    <mergeCell ref="BJ29:BL30"/>
    <mergeCell ref="AH29:AI30"/>
    <mergeCell ref="AJ29:AJ30"/>
    <mergeCell ref="AK29:AL30"/>
    <mergeCell ref="AM29:AN30"/>
    <mergeCell ref="BU29:BV30"/>
    <mergeCell ref="BW29:BY30"/>
    <mergeCell ref="M30:Q30"/>
    <mergeCell ref="R30:V30"/>
    <mergeCell ref="AO30:BH30"/>
    <mergeCell ref="BM29:BM30"/>
    <mergeCell ref="BN29:BP30"/>
    <mergeCell ref="BQ29:BQ30"/>
    <mergeCell ref="BR29:BT30"/>
    <mergeCell ref="AP29:AR29"/>
    <mergeCell ref="B31:C32"/>
    <mergeCell ref="D31:D32"/>
    <mergeCell ref="E31:G32"/>
    <mergeCell ref="I31:L32"/>
    <mergeCell ref="H31:H32"/>
    <mergeCell ref="M31:Q31"/>
    <mergeCell ref="R31:V31"/>
    <mergeCell ref="W31:Y32"/>
    <mergeCell ref="Z31:AA32"/>
    <mergeCell ref="AB31:AC32"/>
    <mergeCell ref="AD31:AD32"/>
    <mergeCell ref="AE31:AF32"/>
    <mergeCell ref="AG31:AG32"/>
    <mergeCell ref="AT31:AV31"/>
    <mergeCell ref="BI31:BI32"/>
    <mergeCell ref="BJ31:BL32"/>
    <mergeCell ref="AH31:AI32"/>
    <mergeCell ref="AJ31:AJ32"/>
    <mergeCell ref="AK31:AL32"/>
    <mergeCell ref="AM31:AN32"/>
    <mergeCell ref="BU31:BV32"/>
    <mergeCell ref="BW31:BY32"/>
    <mergeCell ref="M32:Q32"/>
    <mergeCell ref="R32:V32"/>
    <mergeCell ref="AO32:BH32"/>
    <mergeCell ref="BM31:BM32"/>
    <mergeCell ref="BN31:BP32"/>
    <mergeCell ref="BQ31:BQ32"/>
    <mergeCell ref="BR31:BT32"/>
    <mergeCell ref="AP31:AR31"/>
    <mergeCell ref="B33:C34"/>
    <mergeCell ref="D33:D34"/>
    <mergeCell ref="E33:G34"/>
    <mergeCell ref="I33:L34"/>
    <mergeCell ref="H33:H34"/>
    <mergeCell ref="M33:Q33"/>
    <mergeCell ref="R33:V33"/>
    <mergeCell ref="W33:Y34"/>
    <mergeCell ref="Z33:AA34"/>
    <mergeCell ref="AB33:AC34"/>
    <mergeCell ref="AD33:AD34"/>
    <mergeCell ref="AE33:AF34"/>
    <mergeCell ref="AG33:AG34"/>
    <mergeCell ref="AT33:AV33"/>
    <mergeCell ref="BI33:BI34"/>
    <mergeCell ref="BJ33:BL34"/>
    <mergeCell ref="AH33:AI34"/>
    <mergeCell ref="AJ33:AJ34"/>
    <mergeCell ref="AK33:AL34"/>
    <mergeCell ref="AM33:AN34"/>
    <mergeCell ref="BU33:BV34"/>
    <mergeCell ref="BW33:BY34"/>
    <mergeCell ref="M34:Q34"/>
    <mergeCell ref="R34:V34"/>
    <mergeCell ref="AO34:BH34"/>
    <mergeCell ref="BM33:BM34"/>
    <mergeCell ref="BN33:BP34"/>
    <mergeCell ref="BQ33:BQ34"/>
    <mergeCell ref="BR33:BT34"/>
    <mergeCell ref="AP33:AR33"/>
    <mergeCell ref="B35:C36"/>
    <mergeCell ref="D35:D36"/>
    <mergeCell ref="E35:G36"/>
    <mergeCell ref="I35:L36"/>
    <mergeCell ref="H35:H36"/>
    <mergeCell ref="M35:Q35"/>
    <mergeCell ref="R35:V35"/>
    <mergeCell ref="W35:Y36"/>
    <mergeCell ref="Z35:AA36"/>
    <mergeCell ref="AB35:AC36"/>
    <mergeCell ref="AD35:AD36"/>
    <mergeCell ref="AE35:AF36"/>
    <mergeCell ref="AG35:AG36"/>
    <mergeCell ref="AT35:AV35"/>
    <mergeCell ref="BI35:BI36"/>
    <mergeCell ref="BJ35:BL36"/>
    <mergeCell ref="AH35:AI36"/>
    <mergeCell ref="AJ35:AJ36"/>
    <mergeCell ref="AK35:AL36"/>
    <mergeCell ref="AM35:AN36"/>
    <mergeCell ref="BU35:BV36"/>
    <mergeCell ref="BW35:BY36"/>
    <mergeCell ref="M36:Q36"/>
    <mergeCell ref="R36:V36"/>
    <mergeCell ref="AO36:BH36"/>
    <mergeCell ref="BM35:BM36"/>
    <mergeCell ref="BN35:BP36"/>
    <mergeCell ref="BQ35:BQ36"/>
    <mergeCell ref="BR35:BT36"/>
    <mergeCell ref="AP35:AR35"/>
    <mergeCell ref="B37:C38"/>
    <mergeCell ref="D37:D38"/>
    <mergeCell ref="E37:G38"/>
    <mergeCell ref="I37:L38"/>
    <mergeCell ref="H37:H38"/>
    <mergeCell ref="M37:Q37"/>
    <mergeCell ref="R37:V37"/>
    <mergeCell ref="W37:Y38"/>
    <mergeCell ref="Z37:AA38"/>
    <mergeCell ref="AB37:AC38"/>
    <mergeCell ref="AD37:AD38"/>
    <mergeCell ref="AE37:AF38"/>
    <mergeCell ref="AG37:AG38"/>
    <mergeCell ref="AT37:AV37"/>
    <mergeCell ref="BI37:BI38"/>
    <mergeCell ref="BJ37:BL38"/>
    <mergeCell ref="AH37:AI38"/>
    <mergeCell ref="AJ37:AJ38"/>
    <mergeCell ref="AK37:AL38"/>
    <mergeCell ref="AM37:AN38"/>
    <mergeCell ref="BU37:BV38"/>
    <mergeCell ref="BW37:BY38"/>
    <mergeCell ref="M38:Q38"/>
    <mergeCell ref="R38:V38"/>
    <mergeCell ref="AO38:BH38"/>
    <mergeCell ref="BM37:BM38"/>
    <mergeCell ref="BN37:BP38"/>
    <mergeCell ref="BQ37:BQ38"/>
    <mergeCell ref="BR37:BT38"/>
    <mergeCell ref="AP37:AR37"/>
    <mergeCell ref="B39:C40"/>
    <mergeCell ref="D39:D40"/>
    <mergeCell ref="E39:G40"/>
    <mergeCell ref="I39:L40"/>
    <mergeCell ref="H39:H40"/>
    <mergeCell ref="M39:Q39"/>
    <mergeCell ref="R39:V39"/>
    <mergeCell ref="W39:Y40"/>
    <mergeCell ref="Z39:AA40"/>
    <mergeCell ref="AB39:AC40"/>
    <mergeCell ref="AD39:AD40"/>
    <mergeCell ref="AE39:AF40"/>
    <mergeCell ref="AG39:AG40"/>
    <mergeCell ref="AT39:AV39"/>
    <mergeCell ref="BI39:BI40"/>
    <mergeCell ref="BJ39:BL40"/>
    <mergeCell ref="AH39:AI40"/>
    <mergeCell ref="AJ39:AJ40"/>
    <mergeCell ref="AK39:AL40"/>
    <mergeCell ref="AM39:AN40"/>
    <mergeCell ref="BU39:BV40"/>
    <mergeCell ref="BW39:BY40"/>
    <mergeCell ref="M40:Q40"/>
    <mergeCell ref="R40:V40"/>
    <mergeCell ref="AO40:BH40"/>
    <mergeCell ref="BM39:BM40"/>
    <mergeCell ref="BN39:BP40"/>
    <mergeCell ref="BQ39:BQ40"/>
    <mergeCell ref="BR39:BT40"/>
    <mergeCell ref="AP39:AR39"/>
    <mergeCell ref="B41:C42"/>
    <mergeCell ref="D41:D42"/>
    <mergeCell ref="E41:G42"/>
    <mergeCell ref="I41:L42"/>
    <mergeCell ref="H41:H42"/>
    <mergeCell ref="M41:Q41"/>
    <mergeCell ref="R41:V41"/>
    <mergeCell ref="W41:Y42"/>
    <mergeCell ref="Z41:AA42"/>
    <mergeCell ref="AB41:AC42"/>
    <mergeCell ref="AD41:AD42"/>
    <mergeCell ref="AE41:AF42"/>
    <mergeCell ref="AG41:AG42"/>
    <mergeCell ref="AT41:AV41"/>
    <mergeCell ref="BI41:BI42"/>
    <mergeCell ref="BJ41:BL42"/>
    <mergeCell ref="AH41:AI42"/>
    <mergeCell ref="AJ41:AJ42"/>
    <mergeCell ref="AK41:AL42"/>
    <mergeCell ref="AM41:AN42"/>
    <mergeCell ref="BU41:BV42"/>
    <mergeCell ref="BW41:BY42"/>
    <mergeCell ref="M42:Q42"/>
    <mergeCell ref="R42:V42"/>
    <mergeCell ref="AO42:BH42"/>
    <mergeCell ref="BM41:BM42"/>
    <mergeCell ref="BN41:BP42"/>
    <mergeCell ref="BQ41:BQ42"/>
    <mergeCell ref="BR41:BT42"/>
    <mergeCell ref="AP41:AR41"/>
    <mergeCell ref="B43:C44"/>
    <mergeCell ref="D43:D44"/>
    <mergeCell ref="E43:G44"/>
    <mergeCell ref="I43:L44"/>
    <mergeCell ref="H43:H44"/>
    <mergeCell ref="M43:Q43"/>
    <mergeCell ref="R43:V43"/>
    <mergeCell ref="W43:Y44"/>
    <mergeCell ref="Z43:AA44"/>
    <mergeCell ref="AB43:AC44"/>
    <mergeCell ref="AD43:AD44"/>
    <mergeCell ref="AE43:AF44"/>
    <mergeCell ref="AG43:AG44"/>
    <mergeCell ref="AT43:AV43"/>
    <mergeCell ref="BI43:BI44"/>
    <mergeCell ref="BJ43:BL44"/>
    <mergeCell ref="AH43:AI44"/>
    <mergeCell ref="AJ43:AJ44"/>
    <mergeCell ref="AK43:AL44"/>
    <mergeCell ref="AM43:AN44"/>
    <mergeCell ref="BU43:BV44"/>
    <mergeCell ref="BW43:BY44"/>
    <mergeCell ref="M44:Q44"/>
    <mergeCell ref="R44:V44"/>
    <mergeCell ref="AO44:BH44"/>
    <mergeCell ref="BM43:BM44"/>
    <mergeCell ref="BN43:BP44"/>
    <mergeCell ref="BQ43:BQ44"/>
    <mergeCell ref="BR43:BT44"/>
    <mergeCell ref="AP43:AR43"/>
    <mergeCell ref="B45:C46"/>
    <mergeCell ref="D45:D46"/>
    <mergeCell ref="E45:G46"/>
    <mergeCell ref="I45:L46"/>
    <mergeCell ref="H45:H46"/>
    <mergeCell ref="M45:Q45"/>
    <mergeCell ref="R45:V45"/>
    <mergeCell ref="W45:Y46"/>
    <mergeCell ref="Z45:AA46"/>
    <mergeCell ref="AB45:AC46"/>
    <mergeCell ref="AD45:AD46"/>
    <mergeCell ref="AE45:AF46"/>
    <mergeCell ref="AG45:AG46"/>
    <mergeCell ref="AH45:AI46"/>
    <mergeCell ref="AJ45:AJ46"/>
    <mergeCell ref="AK45:AL46"/>
    <mergeCell ref="AM45:AN46"/>
    <mergeCell ref="BR45:BT46"/>
    <mergeCell ref="AP45:AR45"/>
    <mergeCell ref="AT45:AV45"/>
    <mergeCell ref="BI45:BI46"/>
    <mergeCell ref="BJ45:BL46"/>
    <mergeCell ref="AO46:BH46"/>
    <mergeCell ref="BM45:BM46"/>
    <mergeCell ref="BN45:BP46"/>
    <mergeCell ref="BQ45:BQ46"/>
    <mergeCell ref="B52:BY52"/>
    <mergeCell ref="AC7:AH7"/>
    <mergeCell ref="AC8:AH8"/>
    <mergeCell ref="B48:BY48"/>
    <mergeCell ref="H17:H18"/>
    <mergeCell ref="H19:H20"/>
    <mergeCell ref="BU45:BV46"/>
    <mergeCell ref="BW45:BY46"/>
    <mergeCell ref="M46:Q46"/>
    <mergeCell ref="R46:V46"/>
  </mergeCells>
  <conditionalFormatting sqref="BM39:BM46 BQ39:BQ46">
    <cfRule type="expression" priority="1" dxfId="0" stopIfTrue="1">
      <formula>$I39=0</formula>
    </cfRule>
  </conditionalFormatting>
  <conditionalFormatting sqref="BW39:BY46 BI39:BI46">
    <cfRule type="expression" priority="2" dxfId="0" stopIfTrue="1">
      <formula>$H39=0</formula>
    </cfRule>
  </conditionalFormatting>
  <conditionalFormatting sqref="BN39:BP46 BJ39:BL46 BR39:BV46">
    <cfRule type="expression" priority="3" dxfId="0" stopIfTrue="1">
      <formula>$H39=0</formula>
    </cfRule>
    <cfRule type="cellIs" priority="4" dxfId="0" operator="equal" stopIfTrue="1">
      <formula>0</formula>
    </cfRule>
  </conditionalFormatting>
  <dataValidations count="1">
    <dataValidation allowBlank="1" showInputMessage="1" sqref="W17:Y46 AM17:AN46"/>
  </dataValidations>
  <printOptions horizontalCentered="1"/>
  <pageMargins left="0.5118110236220472" right="0" top="0.31496062992125984" bottom="0.1968503937007874" header="0.31496062992125984" footer="0.31496062992125984"/>
  <pageSetup horizontalDpi="300" verticalDpi="300" orientation="landscape" paperSize="9" scale="92" r:id="rId2"/>
  <headerFooter alignWithMargins="0">
    <oddHeader>&amp;R&amp;P</oddHeader>
  </headerFooter>
  <colBreaks count="1" manualBreakCount="1">
    <brk id="78" max="65535" man="1"/>
  </colBreaks>
  <drawing r:id="rId1"/>
</worksheet>
</file>

<file path=xl/worksheets/sheet2.xml><?xml version="1.0" encoding="utf-8"?>
<worksheet xmlns="http://schemas.openxmlformats.org/spreadsheetml/2006/main" xmlns:r="http://schemas.openxmlformats.org/officeDocument/2006/relationships">
  <dimension ref="A1:T72"/>
  <sheetViews>
    <sheetView tabSelected="1" workbookViewId="0" topLeftCell="C1">
      <selection activeCell="L20" sqref="L20"/>
    </sheetView>
  </sheetViews>
  <sheetFormatPr defaultColWidth="9.00390625" defaultRowHeight="13.5"/>
  <cols>
    <col min="1" max="2" width="5.875" style="0" hidden="1" customWidth="1"/>
    <col min="3" max="4" width="5.75390625" style="0" customWidth="1"/>
    <col min="5" max="5" width="6.875" style="0" customWidth="1"/>
    <col min="6" max="9" width="6.875" style="0" hidden="1" customWidth="1"/>
    <col min="10" max="10" width="6.625" style="0" customWidth="1"/>
    <col min="11" max="11" width="5.25390625" style="0" customWidth="1"/>
    <col min="12" max="13" width="12.50390625" style="0" customWidth="1"/>
    <col min="14" max="14" width="5.375" style="0" customWidth="1"/>
    <col min="15" max="15" width="4.875" style="0" customWidth="1"/>
    <col min="16" max="16" width="5.375" style="0" customWidth="1"/>
    <col min="17" max="17" width="4.625" style="0" customWidth="1"/>
    <col min="18" max="18" width="5.375" style="0" customWidth="1"/>
    <col min="19" max="20" width="16.25390625" style="0" customWidth="1"/>
  </cols>
  <sheetData>
    <row r="1" spans="6:17" ht="64.5" customHeight="1" thickBot="1">
      <c r="F1" s="657" t="str">
        <f>CONCATENATE(L3,M3)</f>
        <v>コウトウガッコウ</v>
      </c>
      <c r="G1" s="658"/>
      <c r="H1" s="659"/>
      <c r="I1" s="98"/>
      <c r="J1" s="661" t="s">
        <v>137</v>
      </c>
      <c r="K1" s="661"/>
      <c r="L1" s="98" t="s">
        <v>138</v>
      </c>
      <c r="M1" s="98"/>
      <c r="N1" s="661" t="s">
        <v>140</v>
      </c>
      <c r="O1" s="661"/>
      <c r="P1" s="661"/>
      <c r="Q1" s="98" t="s">
        <v>142</v>
      </c>
    </row>
    <row r="2" spans="6:20" ht="23.25" customHeight="1" thickBot="1">
      <c r="F2" s="127">
        <f>INT(J2/100)</f>
        <v>0</v>
      </c>
      <c r="G2" s="127">
        <f>INT((J2-F2*100)/10)</f>
        <v>0</v>
      </c>
      <c r="H2" s="127">
        <f>J2-F2*100-G2*10</f>
        <v>0</v>
      </c>
      <c r="I2" s="105"/>
      <c r="J2" s="662"/>
      <c r="K2" s="663"/>
      <c r="L2" s="131"/>
      <c r="M2" s="132" t="s">
        <v>139</v>
      </c>
      <c r="N2" s="133"/>
      <c r="O2" s="99" t="s">
        <v>141</v>
      </c>
      <c r="P2" s="133"/>
      <c r="Q2" s="650"/>
      <c r="R2" s="651"/>
      <c r="S2" s="651"/>
      <c r="T2" s="652"/>
    </row>
    <row r="3" spans="6:20" ht="23.25" customHeight="1" thickBot="1">
      <c r="F3" s="657" t="str">
        <f>CONCATENATE(L2,M2)</f>
        <v>高等学校</v>
      </c>
      <c r="G3" s="658"/>
      <c r="H3" s="659"/>
      <c r="J3" s="653" t="s">
        <v>150</v>
      </c>
      <c r="K3" s="654"/>
      <c r="L3" s="135"/>
      <c r="M3" s="134" t="s">
        <v>151</v>
      </c>
      <c r="N3" s="102"/>
      <c r="O3" s="100"/>
      <c r="P3" s="101"/>
      <c r="Q3" s="101"/>
      <c r="R3" s="101"/>
      <c r="S3" s="101"/>
      <c r="T3" s="101"/>
    </row>
    <row r="4" spans="6:20" ht="23.25" customHeight="1" thickBot="1">
      <c r="F4" s="657" t="str">
        <f>CONCATENATE(J6,"　",L6)</f>
        <v>　</v>
      </c>
      <c r="G4" s="658"/>
      <c r="H4" s="659"/>
      <c r="J4" s="103"/>
      <c r="K4" s="103"/>
      <c r="L4" s="103"/>
      <c r="M4" s="104" t="s">
        <v>145</v>
      </c>
      <c r="N4" s="133"/>
      <c r="O4" s="99" t="s">
        <v>141</v>
      </c>
      <c r="P4" s="133"/>
      <c r="Q4" s="99" t="s">
        <v>141</v>
      </c>
      <c r="R4" s="133"/>
      <c r="S4" s="904"/>
      <c r="T4" s="905"/>
    </row>
    <row r="5" spans="10:20" ht="23.25" customHeight="1" thickBot="1">
      <c r="J5" s="660" t="s">
        <v>143</v>
      </c>
      <c r="K5" s="660"/>
      <c r="L5" s="98" t="s">
        <v>144</v>
      </c>
      <c r="M5" s="104" t="s">
        <v>146</v>
      </c>
      <c r="N5" s="136"/>
      <c r="O5" s="99" t="s">
        <v>141</v>
      </c>
      <c r="P5" s="136"/>
      <c r="Q5" s="99" t="s">
        <v>141</v>
      </c>
      <c r="R5" s="136"/>
      <c r="S5" s="905"/>
      <c r="T5" s="905"/>
    </row>
    <row r="6" spans="10:20" ht="23.25" customHeight="1" thickBot="1">
      <c r="J6" s="655"/>
      <c r="K6" s="656"/>
      <c r="L6" s="137"/>
      <c r="M6" s="104" t="s">
        <v>147</v>
      </c>
      <c r="N6" s="133"/>
      <c r="O6" s="99" t="s">
        <v>141</v>
      </c>
      <c r="P6" s="133"/>
      <c r="Q6" s="99" t="s">
        <v>141</v>
      </c>
      <c r="R6" s="133"/>
      <c r="S6" s="101"/>
      <c r="T6" s="101"/>
    </row>
    <row r="7" spans="13:20" ht="23.25" customHeight="1" thickBot="1">
      <c r="M7" s="104" t="s">
        <v>148</v>
      </c>
      <c r="N7" s="136"/>
      <c r="O7" s="99" t="s">
        <v>141</v>
      </c>
      <c r="P7" s="136"/>
      <c r="Q7" s="99" t="s">
        <v>141</v>
      </c>
      <c r="R7" s="136"/>
      <c r="T7" s="906">
        <v>2</v>
      </c>
    </row>
    <row r="8" spans="12:20" ht="23.25" customHeight="1" thickBot="1">
      <c r="L8" s="179" t="s">
        <v>373</v>
      </c>
      <c r="M8" s="104" t="s">
        <v>122</v>
      </c>
      <c r="N8" s="184" t="s">
        <v>382</v>
      </c>
      <c r="O8" s="183" t="s">
        <v>177</v>
      </c>
      <c r="P8" s="133" t="s">
        <v>377</v>
      </c>
      <c r="Q8" s="183" t="s">
        <v>71</v>
      </c>
      <c r="R8" s="133" t="s">
        <v>375</v>
      </c>
      <c r="S8" t="s">
        <v>374</v>
      </c>
      <c r="T8" s="907"/>
    </row>
    <row r="9" spans="13:19" ht="22.5" customHeight="1">
      <c r="M9" s="104"/>
      <c r="N9" s="180"/>
      <c r="O9" s="181"/>
      <c r="P9" s="180"/>
      <c r="Q9" s="181"/>
      <c r="R9" s="180"/>
      <c r="S9" s="182"/>
    </row>
    <row r="10" ht="29.25" customHeight="1"/>
    <row r="11" ht="87" customHeight="1"/>
    <row r="12" spans="4:20" ht="14.25" thickBot="1">
      <c r="D12" s="939" t="s">
        <v>389</v>
      </c>
      <c r="E12" s="122" t="s">
        <v>65</v>
      </c>
      <c r="F12" s="123" t="s">
        <v>133</v>
      </c>
      <c r="G12" s="123" t="s">
        <v>134</v>
      </c>
      <c r="H12" s="123" t="s">
        <v>135</v>
      </c>
      <c r="I12" s="123" t="s">
        <v>136</v>
      </c>
      <c r="J12" s="124" t="s">
        <v>66</v>
      </c>
      <c r="K12" s="124" t="s">
        <v>69</v>
      </c>
      <c r="L12" s="124" t="s">
        <v>67</v>
      </c>
      <c r="M12" s="124" t="s">
        <v>68</v>
      </c>
      <c r="N12" s="124" t="s">
        <v>73</v>
      </c>
      <c r="O12" s="124" t="s">
        <v>70</v>
      </c>
      <c r="P12" s="124" t="s">
        <v>71</v>
      </c>
      <c r="Q12" s="125" t="s">
        <v>72</v>
      </c>
      <c r="R12" s="125" t="s">
        <v>136</v>
      </c>
      <c r="S12" s="126" t="s">
        <v>149</v>
      </c>
      <c r="T12" s="125" t="s">
        <v>144</v>
      </c>
    </row>
    <row r="13" spans="1:20" ht="24" customHeight="1">
      <c r="A13" s="96">
        <v>1</v>
      </c>
      <c r="B13" s="96" t="s">
        <v>124</v>
      </c>
      <c r="C13" s="900" t="s">
        <v>383</v>
      </c>
      <c r="D13" s="941">
        <v>6</v>
      </c>
      <c r="E13" s="197">
        <v>101</v>
      </c>
      <c r="F13" s="91">
        <f>L13</f>
        <v>0</v>
      </c>
      <c r="G13" s="91" t="str">
        <f aca="true" t="shared" si="0" ref="G13:G57">VLOOKUP(J13,役員,2,FALSE)</f>
        <v>監督</v>
      </c>
      <c r="H13" s="91" t="str">
        <f aca="true" t="shared" si="1" ref="H13:H57">VLOOKUP(K13,性別,2,FALSE)</f>
        <v>男</v>
      </c>
      <c r="I13" s="106" t="str">
        <f aca="true" t="shared" si="2" ref="I13:I57">VLOOKUP(R13,年号,2,FALSE)</f>
        <v>昭和</v>
      </c>
      <c r="J13" s="110">
        <v>2</v>
      </c>
      <c r="K13" s="111">
        <v>1</v>
      </c>
      <c r="L13" s="108"/>
      <c r="M13" s="93"/>
      <c r="N13" s="93"/>
      <c r="O13" s="93"/>
      <c r="P13" s="93"/>
      <c r="Q13" s="115"/>
      <c r="R13" s="117">
        <v>2</v>
      </c>
      <c r="S13" s="118">
        <f>PHONETIC(L13)</f>
      </c>
      <c r="T13" s="111">
        <f>PHONETIC(M13)</f>
      </c>
    </row>
    <row r="14" spans="1:20" ht="24" customHeight="1">
      <c r="A14" s="96">
        <v>2</v>
      </c>
      <c r="B14" s="96" t="s">
        <v>125</v>
      </c>
      <c r="C14" s="900"/>
      <c r="D14" s="942">
        <v>6</v>
      </c>
      <c r="E14" s="198">
        <v>102</v>
      </c>
      <c r="F14" s="92">
        <f aca="true" t="shared" si="3" ref="F14:F57">L14</f>
        <v>0</v>
      </c>
      <c r="G14" s="92" t="e">
        <f t="shared" si="0"/>
        <v>#N/A</v>
      </c>
      <c r="H14" s="92" t="str">
        <f t="shared" si="1"/>
        <v>男</v>
      </c>
      <c r="I14" s="107" t="str">
        <f t="shared" si="2"/>
        <v>平成</v>
      </c>
      <c r="J14" s="112"/>
      <c r="K14" s="113">
        <v>1</v>
      </c>
      <c r="L14" s="109"/>
      <c r="M14" s="94"/>
      <c r="N14" s="94"/>
      <c r="O14" s="94"/>
      <c r="P14" s="94"/>
      <c r="Q14" s="116"/>
      <c r="R14" s="119">
        <v>1</v>
      </c>
      <c r="S14" s="95">
        <f aca="true" t="shared" si="4" ref="S14:S57">PHONETIC(L14)</f>
      </c>
      <c r="T14" s="113">
        <f aca="true" t="shared" si="5" ref="T14:T57">PHONETIC(M14)</f>
      </c>
    </row>
    <row r="15" spans="1:20" ht="24" customHeight="1">
      <c r="A15" s="96">
        <v>3</v>
      </c>
      <c r="B15" s="96" t="s">
        <v>126</v>
      </c>
      <c r="C15" s="900"/>
      <c r="D15" s="942">
        <v>6</v>
      </c>
      <c r="E15" s="198">
        <v>103</v>
      </c>
      <c r="F15" s="92">
        <f t="shared" si="3"/>
        <v>0</v>
      </c>
      <c r="G15" s="92" t="e">
        <f t="shared" si="0"/>
        <v>#N/A</v>
      </c>
      <c r="H15" s="92" t="str">
        <f t="shared" si="1"/>
        <v>男</v>
      </c>
      <c r="I15" s="107" t="str">
        <f t="shared" si="2"/>
        <v>平成</v>
      </c>
      <c r="J15" s="112"/>
      <c r="K15" s="113">
        <v>1</v>
      </c>
      <c r="L15" s="109"/>
      <c r="M15" s="94"/>
      <c r="N15" s="94"/>
      <c r="O15" s="94"/>
      <c r="P15" s="94"/>
      <c r="Q15" s="116"/>
      <c r="R15" s="119">
        <v>1</v>
      </c>
      <c r="S15" s="95">
        <f t="shared" si="4"/>
      </c>
      <c r="T15" s="113">
        <f t="shared" si="5"/>
      </c>
    </row>
    <row r="16" spans="1:20" ht="24" customHeight="1">
      <c r="A16" s="96">
        <v>4</v>
      </c>
      <c r="B16" s="96" t="s">
        <v>127</v>
      </c>
      <c r="C16" s="900"/>
      <c r="D16" s="942">
        <v>6</v>
      </c>
      <c r="E16" s="198">
        <v>104</v>
      </c>
      <c r="F16" s="92">
        <f t="shared" si="3"/>
        <v>0</v>
      </c>
      <c r="G16" s="92" t="e">
        <f t="shared" si="0"/>
        <v>#N/A</v>
      </c>
      <c r="H16" s="92" t="str">
        <f t="shared" si="1"/>
        <v>男</v>
      </c>
      <c r="I16" s="107" t="str">
        <f t="shared" si="2"/>
        <v>平成</v>
      </c>
      <c r="J16" s="112"/>
      <c r="K16" s="113">
        <v>1</v>
      </c>
      <c r="L16" s="109"/>
      <c r="M16" s="94"/>
      <c r="N16" s="94"/>
      <c r="O16" s="94"/>
      <c r="P16" s="94"/>
      <c r="Q16" s="116"/>
      <c r="R16" s="119">
        <v>1</v>
      </c>
      <c r="S16" s="95">
        <f t="shared" si="4"/>
      </c>
      <c r="T16" s="113">
        <f t="shared" si="5"/>
      </c>
    </row>
    <row r="17" spans="1:20" ht="24" customHeight="1" thickBot="1">
      <c r="A17" s="96">
        <v>5</v>
      </c>
      <c r="B17" s="96" t="s">
        <v>128</v>
      </c>
      <c r="C17" s="901"/>
      <c r="D17" s="943">
        <v>6</v>
      </c>
      <c r="E17" s="890">
        <v>105</v>
      </c>
      <c r="F17" s="891">
        <f t="shared" si="3"/>
        <v>0</v>
      </c>
      <c r="G17" s="891" t="e">
        <f t="shared" si="0"/>
        <v>#N/A</v>
      </c>
      <c r="H17" s="891" t="str">
        <f t="shared" si="1"/>
        <v>男</v>
      </c>
      <c r="I17" s="892" t="str">
        <f t="shared" si="2"/>
        <v>平成</v>
      </c>
      <c r="J17" s="893"/>
      <c r="K17" s="894">
        <v>1</v>
      </c>
      <c r="L17" s="895"/>
      <c r="M17" s="896"/>
      <c r="N17" s="896"/>
      <c r="O17" s="896"/>
      <c r="P17" s="896"/>
      <c r="Q17" s="897"/>
      <c r="R17" s="898">
        <v>1</v>
      </c>
      <c r="S17" s="899">
        <f t="shared" si="4"/>
      </c>
      <c r="T17" s="894">
        <f t="shared" si="5"/>
      </c>
    </row>
    <row r="18" spans="1:20" ht="24" customHeight="1" thickTop="1">
      <c r="A18" s="96">
        <v>6</v>
      </c>
      <c r="B18" s="96"/>
      <c r="C18" s="902" t="s">
        <v>128</v>
      </c>
      <c r="D18" s="950">
        <v>3</v>
      </c>
      <c r="E18" s="886">
        <v>1</v>
      </c>
      <c r="F18" s="91">
        <f t="shared" si="3"/>
        <v>0</v>
      </c>
      <c r="G18" s="91" t="str">
        <f t="shared" si="0"/>
        <v>選手</v>
      </c>
      <c r="H18" s="91" t="str">
        <f t="shared" si="1"/>
        <v>男</v>
      </c>
      <c r="I18" s="106" t="str">
        <f t="shared" si="2"/>
        <v>平成</v>
      </c>
      <c r="J18" s="944">
        <v>5</v>
      </c>
      <c r="K18" s="945">
        <v>1</v>
      </c>
      <c r="L18" s="108"/>
      <c r="M18" s="93"/>
      <c r="N18" s="93"/>
      <c r="O18" s="93"/>
      <c r="P18" s="93"/>
      <c r="Q18" s="115"/>
      <c r="R18" s="888">
        <v>1</v>
      </c>
      <c r="S18" s="889">
        <f t="shared" si="4"/>
      </c>
      <c r="T18" s="887">
        <f t="shared" si="5"/>
      </c>
    </row>
    <row r="19" spans="1:20" ht="24" customHeight="1">
      <c r="A19" s="96">
        <v>7</v>
      </c>
      <c r="B19" s="96"/>
      <c r="C19" s="903"/>
      <c r="D19" s="951">
        <v>3</v>
      </c>
      <c r="E19" s="198">
        <v>2</v>
      </c>
      <c r="F19" s="92">
        <f t="shared" si="3"/>
        <v>0</v>
      </c>
      <c r="G19" s="92" t="str">
        <f t="shared" si="0"/>
        <v>選手</v>
      </c>
      <c r="H19" s="92" t="str">
        <f t="shared" si="1"/>
        <v>男</v>
      </c>
      <c r="I19" s="107" t="str">
        <f t="shared" si="2"/>
        <v>平成</v>
      </c>
      <c r="J19" s="946">
        <v>5</v>
      </c>
      <c r="K19" s="947">
        <v>1</v>
      </c>
      <c r="L19" s="109"/>
      <c r="M19" s="94"/>
      <c r="N19" s="94"/>
      <c r="O19" s="94"/>
      <c r="P19" s="94"/>
      <c r="Q19" s="116"/>
      <c r="R19" s="119">
        <v>1</v>
      </c>
      <c r="S19" s="95">
        <f t="shared" si="4"/>
      </c>
      <c r="T19" s="113">
        <f t="shared" si="5"/>
      </c>
    </row>
    <row r="20" spans="1:20" ht="24" customHeight="1">
      <c r="A20" s="96">
        <v>8</v>
      </c>
      <c r="B20" s="96"/>
      <c r="C20" s="903"/>
      <c r="D20" s="951">
        <v>3</v>
      </c>
      <c r="E20" s="198">
        <v>3</v>
      </c>
      <c r="F20" s="92">
        <f t="shared" si="3"/>
        <v>0</v>
      </c>
      <c r="G20" s="92" t="str">
        <f t="shared" si="0"/>
        <v>選手</v>
      </c>
      <c r="H20" s="92" t="str">
        <f t="shared" si="1"/>
        <v>男</v>
      </c>
      <c r="I20" s="107" t="str">
        <f t="shared" si="2"/>
        <v>平成</v>
      </c>
      <c r="J20" s="946">
        <v>5</v>
      </c>
      <c r="K20" s="947">
        <v>1</v>
      </c>
      <c r="L20" s="109"/>
      <c r="M20" s="94"/>
      <c r="N20" s="94"/>
      <c r="O20" s="94"/>
      <c r="P20" s="94"/>
      <c r="Q20" s="116"/>
      <c r="R20" s="119">
        <v>1</v>
      </c>
      <c r="S20" s="95">
        <f t="shared" si="4"/>
      </c>
      <c r="T20" s="113">
        <f t="shared" si="5"/>
      </c>
    </row>
    <row r="21" spans="1:20" ht="24" customHeight="1">
      <c r="A21" s="96"/>
      <c r="B21" s="96"/>
      <c r="C21" s="903"/>
      <c r="D21" s="951">
        <v>3</v>
      </c>
      <c r="E21" s="198">
        <v>4</v>
      </c>
      <c r="F21" s="92">
        <f t="shared" si="3"/>
        <v>0</v>
      </c>
      <c r="G21" s="92" t="str">
        <f t="shared" si="0"/>
        <v>選手</v>
      </c>
      <c r="H21" s="92" t="str">
        <f t="shared" si="1"/>
        <v>男</v>
      </c>
      <c r="I21" s="107" t="str">
        <f t="shared" si="2"/>
        <v>平成</v>
      </c>
      <c r="J21" s="946">
        <v>5</v>
      </c>
      <c r="K21" s="947">
        <v>1</v>
      </c>
      <c r="L21" s="109"/>
      <c r="M21" s="94"/>
      <c r="N21" s="94"/>
      <c r="O21" s="94"/>
      <c r="P21" s="94"/>
      <c r="Q21" s="116"/>
      <c r="R21" s="119">
        <v>1</v>
      </c>
      <c r="S21" s="95">
        <f t="shared" si="4"/>
      </c>
      <c r="T21" s="113">
        <f t="shared" si="5"/>
      </c>
    </row>
    <row r="22" spans="1:20" ht="24" customHeight="1">
      <c r="A22" s="96"/>
      <c r="B22" s="96"/>
      <c r="C22" s="903"/>
      <c r="D22" s="951">
        <v>3</v>
      </c>
      <c r="E22" s="198">
        <v>5</v>
      </c>
      <c r="F22" s="92">
        <f t="shared" si="3"/>
        <v>0</v>
      </c>
      <c r="G22" s="92" t="str">
        <f t="shared" si="0"/>
        <v>選手</v>
      </c>
      <c r="H22" s="92" t="str">
        <f t="shared" si="1"/>
        <v>男</v>
      </c>
      <c r="I22" s="107" t="str">
        <f t="shared" si="2"/>
        <v>平成</v>
      </c>
      <c r="J22" s="946">
        <v>5</v>
      </c>
      <c r="K22" s="947">
        <v>1</v>
      </c>
      <c r="L22" s="109"/>
      <c r="M22" s="94"/>
      <c r="N22" s="94"/>
      <c r="O22" s="94"/>
      <c r="P22" s="94"/>
      <c r="Q22" s="116"/>
      <c r="R22" s="119">
        <v>1</v>
      </c>
      <c r="S22" s="95">
        <f t="shared" si="4"/>
      </c>
      <c r="T22" s="113">
        <f t="shared" si="5"/>
      </c>
    </row>
    <row r="23" spans="1:20" ht="24" customHeight="1">
      <c r="A23" s="96">
        <v>1</v>
      </c>
      <c r="B23" s="96" t="s">
        <v>129</v>
      </c>
      <c r="C23" s="903"/>
      <c r="D23" s="951">
        <v>3</v>
      </c>
      <c r="E23" s="198">
        <v>6</v>
      </c>
      <c r="F23" s="92">
        <f t="shared" si="3"/>
        <v>0</v>
      </c>
      <c r="G23" s="92" t="str">
        <f t="shared" si="0"/>
        <v>選手</v>
      </c>
      <c r="H23" s="92" t="str">
        <f t="shared" si="1"/>
        <v>男</v>
      </c>
      <c r="I23" s="107" t="str">
        <f t="shared" si="2"/>
        <v>平成</v>
      </c>
      <c r="J23" s="946">
        <v>5</v>
      </c>
      <c r="K23" s="947">
        <v>1</v>
      </c>
      <c r="L23" s="109"/>
      <c r="M23" s="94"/>
      <c r="N23" s="94"/>
      <c r="O23" s="94"/>
      <c r="P23" s="94"/>
      <c r="Q23" s="116"/>
      <c r="R23" s="119">
        <v>1</v>
      </c>
      <c r="S23" s="95">
        <f t="shared" si="4"/>
      </c>
      <c r="T23" s="113">
        <f t="shared" si="5"/>
      </c>
    </row>
    <row r="24" spans="1:20" ht="24" customHeight="1">
      <c r="A24" s="96">
        <v>2</v>
      </c>
      <c r="B24" s="96" t="s">
        <v>130</v>
      </c>
      <c r="C24" s="903"/>
      <c r="D24" s="951">
        <v>3</v>
      </c>
      <c r="E24" s="198">
        <v>7</v>
      </c>
      <c r="F24" s="92">
        <f t="shared" si="3"/>
        <v>0</v>
      </c>
      <c r="G24" s="92" t="str">
        <f t="shared" si="0"/>
        <v>選手</v>
      </c>
      <c r="H24" s="92" t="str">
        <f t="shared" si="1"/>
        <v>男</v>
      </c>
      <c r="I24" s="107" t="str">
        <f t="shared" si="2"/>
        <v>平成</v>
      </c>
      <c r="J24" s="946">
        <v>5</v>
      </c>
      <c r="K24" s="947">
        <v>1</v>
      </c>
      <c r="L24" s="109"/>
      <c r="M24" s="94"/>
      <c r="N24" s="94"/>
      <c r="O24" s="94"/>
      <c r="P24" s="94"/>
      <c r="Q24" s="116"/>
      <c r="R24" s="119">
        <v>1</v>
      </c>
      <c r="S24" s="95">
        <f t="shared" si="4"/>
      </c>
      <c r="T24" s="113">
        <f t="shared" si="5"/>
      </c>
    </row>
    <row r="25" spans="1:20" ht="24" customHeight="1">
      <c r="A25" s="96"/>
      <c r="B25" s="96"/>
      <c r="C25" s="903"/>
      <c r="D25" s="951">
        <v>3</v>
      </c>
      <c r="E25" s="198">
        <v>8</v>
      </c>
      <c r="F25" s="92">
        <f t="shared" si="3"/>
        <v>0</v>
      </c>
      <c r="G25" s="92" t="str">
        <f t="shared" si="0"/>
        <v>選手</v>
      </c>
      <c r="H25" s="92" t="str">
        <f t="shared" si="1"/>
        <v>男</v>
      </c>
      <c r="I25" s="107" t="str">
        <f t="shared" si="2"/>
        <v>平成</v>
      </c>
      <c r="J25" s="946">
        <v>5</v>
      </c>
      <c r="K25" s="947">
        <v>1</v>
      </c>
      <c r="L25" s="109"/>
      <c r="M25" s="94"/>
      <c r="N25" s="94"/>
      <c r="O25" s="94"/>
      <c r="P25" s="94"/>
      <c r="Q25" s="116"/>
      <c r="R25" s="119">
        <v>1</v>
      </c>
      <c r="S25" s="95">
        <f t="shared" si="4"/>
      </c>
      <c r="T25" s="113">
        <f t="shared" si="5"/>
      </c>
    </row>
    <row r="26" spans="1:20" ht="24" customHeight="1">
      <c r="A26" s="96"/>
      <c r="B26" s="96"/>
      <c r="C26" s="903"/>
      <c r="D26" s="951">
        <v>3</v>
      </c>
      <c r="E26" s="198">
        <v>9</v>
      </c>
      <c r="F26" s="92">
        <f t="shared" si="3"/>
        <v>0</v>
      </c>
      <c r="G26" s="92" t="str">
        <f t="shared" si="0"/>
        <v>選手</v>
      </c>
      <c r="H26" s="92" t="str">
        <f t="shared" si="1"/>
        <v>男</v>
      </c>
      <c r="I26" s="107" t="str">
        <f t="shared" si="2"/>
        <v>平成</v>
      </c>
      <c r="J26" s="946">
        <v>5</v>
      </c>
      <c r="K26" s="947">
        <v>1</v>
      </c>
      <c r="L26" s="109"/>
      <c r="M26" s="94"/>
      <c r="N26" s="94"/>
      <c r="O26" s="94"/>
      <c r="P26" s="94"/>
      <c r="Q26" s="116"/>
      <c r="R26" s="119">
        <v>1</v>
      </c>
      <c r="S26" s="95">
        <f t="shared" si="4"/>
      </c>
      <c r="T26" s="113">
        <f t="shared" si="5"/>
      </c>
    </row>
    <row r="27" spans="1:20" ht="24" customHeight="1">
      <c r="A27" s="96">
        <v>1</v>
      </c>
      <c r="B27" s="96" t="s">
        <v>122</v>
      </c>
      <c r="C27" s="903"/>
      <c r="D27" s="951">
        <v>3</v>
      </c>
      <c r="E27" s="198">
        <v>10</v>
      </c>
      <c r="F27" s="92">
        <f t="shared" si="3"/>
        <v>0</v>
      </c>
      <c r="G27" s="92" t="str">
        <f t="shared" si="0"/>
        <v>選手</v>
      </c>
      <c r="H27" s="92" t="str">
        <f t="shared" si="1"/>
        <v>男</v>
      </c>
      <c r="I27" s="107" t="str">
        <f t="shared" si="2"/>
        <v>平成</v>
      </c>
      <c r="J27" s="946">
        <v>5</v>
      </c>
      <c r="K27" s="947">
        <v>1</v>
      </c>
      <c r="L27" s="109"/>
      <c r="M27" s="94"/>
      <c r="N27" s="94"/>
      <c r="O27" s="94"/>
      <c r="P27" s="94"/>
      <c r="Q27" s="116"/>
      <c r="R27" s="119">
        <v>1</v>
      </c>
      <c r="S27" s="95">
        <f t="shared" si="4"/>
      </c>
      <c r="T27" s="113">
        <f t="shared" si="5"/>
      </c>
    </row>
    <row r="28" spans="1:20" ht="24" customHeight="1">
      <c r="A28" s="96">
        <v>2</v>
      </c>
      <c r="B28" s="96" t="s">
        <v>121</v>
      </c>
      <c r="C28" s="903"/>
      <c r="D28" s="951">
        <v>3</v>
      </c>
      <c r="E28" s="198">
        <v>11</v>
      </c>
      <c r="F28" s="92">
        <f t="shared" si="3"/>
        <v>0</v>
      </c>
      <c r="G28" s="92" t="str">
        <f t="shared" si="0"/>
        <v>選手</v>
      </c>
      <c r="H28" s="92" t="str">
        <f t="shared" si="1"/>
        <v>男</v>
      </c>
      <c r="I28" s="107" t="str">
        <f t="shared" si="2"/>
        <v>平成</v>
      </c>
      <c r="J28" s="946">
        <v>5</v>
      </c>
      <c r="K28" s="947">
        <v>1</v>
      </c>
      <c r="L28" s="109"/>
      <c r="M28" s="94"/>
      <c r="N28" s="94"/>
      <c r="O28" s="94"/>
      <c r="P28" s="94"/>
      <c r="Q28" s="116"/>
      <c r="R28" s="119">
        <v>1</v>
      </c>
      <c r="S28" s="95">
        <f t="shared" si="4"/>
      </c>
      <c r="T28" s="113">
        <f t="shared" si="5"/>
      </c>
    </row>
    <row r="29" spans="1:20" ht="24" customHeight="1">
      <c r="A29" s="96">
        <v>3</v>
      </c>
      <c r="B29" s="96" t="s">
        <v>123</v>
      </c>
      <c r="C29" s="903"/>
      <c r="D29" s="951">
        <v>3</v>
      </c>
      <c r="E29" s="198">
        <v>12</v>
      </c>
      <c r="F29" s="92">
        <f t="shared" si="3"/>
        <v>0</v>
      </c>
      <c r="G29" s="92" t="str">
        <f t="shared" si="0"/>
        <v>選手</v>
      </c>
      <c r="H29" s="92" t="str">
        <f t="shared" si="1"/>
        <v>男</v>
      </c>
      <c r="I29" s="107" t="str">
        <f t="shared" si="2"/>
        <v>平成</v>
      </c>
      <c r="J29" s="946">
        <v>5</v>
      </c>
      <c r="K29" s="947">
        <v>1</v>
      </c>
      <c r="L29" s="109"/>
      <c r="M29" s="94"/>
      <c r="N29" s="94"/>
      <c r="O29" s="94"/>
      <c r="P29" s="94"/>
      <c r="Q29" s="116"/>
      <c r="R29" s="119">
        <v>1</v>
      </c>
      <c r="S29" s="95">
        <f t="shared" si="4"/>
      </c>
      <c r="T29" s="113">
        <f t="shared" si="5"/>
      </c>
    </row>
    <row r="30" spans="1:20" ht="24" customHeight="1">
      <c r="A30" s="96">
        <v>4</v>
      </c>
      <c r="B30" s="96" t="s">
        <v>131</v>
      </c>
      <c r="C30" s="903"/>
      <c r="D30" s="951">
        <v>3</v>
      </c>
      <c r="E30" s="198">
        <v>13</v>
      </c>
      <c r="F30" s="92">
        <f t="shared" si="3"/>
        <v>0</v>
      </c>
      <c r="G30" s="92" t="str">
        <f t="shared" si="0"/>
        <v>選手</v>
      </c>
      <c r="H30" s="92" t="str">
        <f t="shared" si="1"/>
        <v>男</v>
      </c>
      <c r="I30" s="107" t="str">
        <f t="shared" si="2"/>
        <v>平成</v>
      </c>
      <c r="J30" s="946">
        <v>5</v>
      </c>
      <c r="K30" s="947">
        <v>1</v>
      </c>
      <c r="L30" s="109"/>
      <c r="M30" s="94"/>
      <c r="N30" s="94"/>
      <c r="O30" s="94"/>
      <c r="P30" s="94"/>
      <c r="Q30" s="116"/>
      <c r="R30" s="119">
        <v>1</v>
      </c>
      <c r="S30" s="95">
        <f t="shared" si="4"/>
      </c>
      <c r="T30" s="113">
        <f t="shared" si="5"/>
      </c>
    </row>
    <row r="31" spans="1:20" ht="24" customHeight="1">
      <c r="A31" s="96">
        <v>5</v>
      </c>
      <c r="B31" s="96" t="s">
        <v>132</v>
      </c>
      <c r="C31" s="903"/>
      <c r="D31" s="951">
        <v>3</v>
      </c>
      <c r="E31" s="198">
        <v>14</v>
      </c>
      <c r="F31" s="92">
        <f t="shared" si="3"/>
        <v>0</v>
      </c>
      <c r="G31" s="92" t="str">
        <f t="shared" si="0"/>
        <v>選手</v>
      </c>
      <c r="H31" s="92" t="str">
        <f t="shared" si="1"/>
        <v>男</v>
      </c>
      <c r="I31" s="107" t="str">
        <f t="shared" si="2"/>
        <v>平成</v>
      </c>
      <c r="J31" s="946">
        <v>5</v>
      </c>
      <c r="K31" s="947">
        <v>1</v>
      </c>
      <c r="L31" s="109"/>
      <c r="M31" s="94"/>
      <c r="N31" s="94"/>
      <c r="O31" s="94"/>
      <c r="P31" s="94"/>
      <c r="Q31" s="116"/>
      <c r="R31" s="119">
        <v>1</v>
      </c>
      <c r="S31" s="95">
        <f t="shared" si="4"/>
      </c>
      <c r="T31" s="113">
        <f t="shared" si="5"/>
      </c>
    </row>
    <row r="32" spans="1:20" ht="24" customHeight="1">
      <c r="A32" s="96">
        <v>6</v>
      </c>
      <c r="B32" s="96"/>
      <c r="C32" s="903"/>
      <c r="D32" s="951">
        <v>3</v>
      </c>
      <c r="E32" s="198">
        <v>15</v>
      </c>
      <c r="F32" s="92">
        <f t="shared" si="3"/>
        <v>0</v>
      </c>
      <c r="G32" s="92" t="str">
        <f t="shared" si="0"/>
        <v>選手</v>
      </c>
      <c r="H32" s="92" t="str">
        <f t="shared" si="1"/>
        <v>男</v>
      </c>
      <c r="I32" s="107" t="str">
        <f t="shared" si="2"/>
        <v>平成</v>
      </c>
      <c r="J32" s="946">
        <v>5</v>
      </c>
      <c r="K32" s="947">
        <v>1</v>
      </c>
      <c r="L32" s="109"/>
      <c r="M32" s="94"/>
      <c r="N32" s="94"/>
      <c r="O32" s="94"/>
      <c r="P32" s="94"/>
      <c r="Q32" s="116"/>
      <c r="R32" s="119">
        <v>1</v>
      </c>
      <c r="S32" s="95">
        <f t="shared" si="4"/>
      </c>
      <c r="T32" s="113">
        <f t="shared" si="5"/>
      </c>
    </row>
    <row r="33" spans="1:20" ht="24" customHeight="1">
      <c r="A33" s="96">
        <v>7</v>
      </c>
      <c r="B33" s="96"/>
      <c r="C33" s="903"/>
      <c r="D33" s="951">
        <v>3</v>
      </c>
      <c r="E33" s="198">
        <v>16</v>
      </c>
      <c r="F33" s="92">
        <f t="shared" si="3"/>
        <v>0</v>
      </c>
      <c r="G33" s="92" t="str">
        <f t="shared" si="0"/>
        <v>選手</v>
      </c>
      <c r="H33" s="92" t="str">
        <f t="shared" si="1"/>
        <v>男</v>
      </c>
      <c r="I33" s="107" t="str">
        <f t="shared" si="2"/>
        <v>平成</v>
      </c>
      <c r="J33" s="946">
        <v>5</v>
      </c>
      <c r="K33" s="947">
        <v>1</v>
      </c>
      <c r="L33" s="109"/>
      <c r="M33" s="94"/>
      <c r="N33" s="94"/>
      <c r="O33" s="94"/>
      <c r="P33" s="94"/>
      <c r="Q33" s="116"/>
      <c r="R33" s="119">
        <v>1</v>
      </c>
      <c r="S33" s="95">
        <f t="shared" si="4"/>
      </c>
      <c r="T33" s="113">
        <f t="shared" si="5"/>
      </c>
    </row>
    <row r="34" spans="1:20" ht="24" customHeight="1">
      <c r="A34" s="96">
        <v>8</v>
      </c>
      <c r="B34" s="96"/>
      <c r="C34" s="903"/>
      <c r="D34" s="951">
        <v>3</v>
      </c>
      <c r="E34" s="198">
        <v>17</v>
      </c>
      <c r="F34" s="92">
        <f t="shared" si="3"/>
        <v>0</v>
      </c>
      <c r="G34" s="92" t="str">
        <f t="shared" si="0"/>
        <v>選手</v>
      </c>
      <c r="H34" s="92" t="str">
        <f t="shared" si="1"/>
        <v>男</v>
      </c>
      <c r="I34" s="107" t="str">
        <f t="shared" si="2"/>
        <v>平成</v>
      </c>
      <c r="J34" s="946">
        <v>5</v>
      </c>
      <c r="K34" s="947">
        <v>1</v>
      </c>
      <c r="L34" s="109"/>
      <c r="M34" s="94"/>
      <c r="N34" s="94"/>
      <c r="O34" s="94"/>
      <c r="P34" s="94"/>
      <c r="Q34" s="116"/>
      <c r="R34" s="119">
        <v>1</v>
      </c>
      <c r="S34" s="95">
        <f t="shared" si="4"/>
      </c>
      <c r="T34" s="113">
        <f t="shared" si="5"/>
      </c>
    </row>
    <row r="35" spans="1:20" ht="24" customHeight="1">
      <c r="A35" s="96">
        <v>9</v>
      </c>
      <c r="B35" s="96"/>
      <c r="C35" s="903"/>
      <c r="D35" s="951">
        <v>3</v>
      </c>
      <c r="E35" s="198">
        <v>18</v>
      </c>
      <c r="F35" s="92">
        <f t="shared" si="3"/>
        <v>0</v>
      </c>
      <c r="G35" s="92" t="str">
        <f t="shared" si="0"/>
        <v>選手</v>
      </c>
      <c r="H35" s="92" t="str">
        <f t="shared" si="1"/>
        <v>男</v>
      </c>
      <c r="I35" s="107" t="str">
        <f t="shared" si="2"/>
        <v>平成</v>
      </c>
      <c r="J35" s="946">
        <v>5</v>
      </c>
      <c r="K35" s="947">
        <v>1</v>
      </c>
      <c r="L35" s="109"/>
      <c r="M35" s="94"/>
      <c r="N35" s="94"/>
      <c r="O35" s="94"/>
      <c r="P35" s="94"/>
      <c r="Q35" s="116"/>
      <c r="R35" s="119">
        <v>1</v>
      </c>
      <c r="S35" s="95">
        <f t="shared" si="4"/>
      </c>
      <c r="T35" s="113">
        <f t="shared" si="5"/>
      </c>
    </row>
    <row r="36" spans="1:20" ht="24" customHeight="1">
      <c r="A36" s="96"/>
      <c r="B36" s="96"/>
      <c r="C36" s="903"/>
      <c r="D36" s="951">
        <v>3</v>
      </c>
      <c r="E36" s="198">
        <v>19</v>
      </c>
      <c r="F36" s="92">
        <f t="shared" si="3"/>
        <v>0</v>
      </c>
      <c r="G36" s="92" t="str">
        <f t="shared" si="0"/>
        <v>選手</v>
      </c>
      <c r="H36" s="92" t="str">
        <f t="shared" si="1"/>
        <v>男</v>
      </c>
      <c r="I36" s="107" t="str">
        <f t="shared" si="2"/>
        <v>平成</v>
      </c>
      <c r="J36" s="946">
        <v>5</v>
      </c>
      <c r="K36" s="947">
        <v>1</v>
      </c>
      <c r="L36" s="109"/>
      <c r="M36" s="94"/>
      <c r="N36" s="94"/>
      <c r="O36" s="94"/>
      <c r="P36" s="94"/>
      <c r="Q36" s="116"/>
      <c r="R36" s="119">
        <v>1</v>
      </c>
      <c r="S36" s="95">
        <f t="shared" si="4"/>
      </c>
      <c r="T36" s="113">
        <f t="shared" si="5"/>
      </c>
    </row>
    <row r="37" spans="1:20" ht="24" customHeight="1">
      <c r="A37" s="96"/>
      <c r="B37" s="96"/>
      <c r="C37" s="903"/>
      <c r="D37" s="951">
        <v>3</v>
      </c>
      <c r="E37" s="198">
        <v>20</v>
      </c>
      <c r="F37" s="92">
        <f t="shared" si="3"/>
        <v>0</v>
      </c>
      <c r="G37" s="92" t="str">
        <f t="shared" si="0"/>
        <v>選手</v>
      </c>
      <c r="H37" s="92" t="str">
        <f t="shared" si="1"/>
        <v>男</v>
      </c>
      <c r="I37" s="107" t="str">
        <f t="shared" si="2"/>
        <v>平成</v>
      </c>
      <c r="J37" s="946">
        <v>5</v>
      </c>
      <c r="K37" s="947">
        <v>1</v>
      </c>
      <c r="L37" s="109"/>
      <c r="M37" s="94"/>
      <c r="N37" s="94"/>
      <c r="O37" s="94"/>
      <c r="P37" s="94"/>
      <c r="Q37" s="116"/>
      <c r="R37" s="119">
        <v>1</v>
      </c>
      <c r="S37" s="95">
        <f t="shared" si="4"/>
      </c>
      <c r="T37" s="113">
        <f t="shared" si="5"/>
      </c>
    </row>
    <row r="38" spans="1:20" ht="24" customHeight="1">
      <c r="A38" s="96"/>
      <c r="B38" s="96"/>
      <c r="C38" s="903"/>
      <c r="D38" s="951">
        <v>3</v>
      </c>
      <c r="E38" s="198">
        <v>21</v>
      </c>
      <c r="F38" s="92">
        <f t="shared" si="3"/>
        <v>0</v>
      </c>
      <c r="G38" s="92" t="str">
        <f t="shared" si="0"/>
        <v>選手</v>
      </c>
      <c r="H38" s="92" t="str">
        <f t="shared" si="1"/>
        <v>男</v>
      </c>
      <c r="I38" s="107" t="str">
        <f t="shared" si="2"/>
        <v>平成</v>
      </c>
      <c r="J38" s="946">
        <v>5</v>
      </c>
      <c r="K38" s="947">
        <v>1</v>
      </c>
      <c r="L38" s="109"/>
      <c r="M38" s="94"/>
      <c r="N38" s="94"/>
      <c r="O38" s="94"/>
      <c r="P38" s="94"/>
      <c r="Q38" s="116"/>
      <c r="R38" s="119">
        <v>1</v>
      </c>
      <c r="S38" s="95">
        <f t="shared" si="4"/>
      </c>
      <c r="T38" s="113">
        <f t="shared" si="5"/>
      </c>
    </row>
    <row r="39" spans="1:20" ht="24" customHeight="1">
      <c r="A39" s="96"/>
      <c r="B39" s="96"/>
      <c r="C39" s="903"/>
      <c r="D39" s="951">
        <v>3</v>
      </c>
      <c r="E39" s="198">
        <v>22</v>
      </c>
      <c r="F39" s="92">
        <f t="shared" si="3"/>
        <v>0</v>
      </c>
      <c r="G39" s="92" t="str">
        <f t="shared" si="0"/>
        <v>選手</v>
      </c>
      <c r="H39" s="92" t="str">
        <f t="shared" si="1"/>
        <v>男</v>
      </c>
      <c r="I39" s="107" t="str">
        <f t="shared" si="2"/>
        <v>平成</v>
      </c>
      <c r="J39" s="946">
        <v>5</v>
      </c>
      <c r="K39" s="947">
        <v>1</v>
      </c>
      <c r="L39" s="109"/>
      <c r="M39" s="94"/>
      <c r="N39" s="94"/>
      <c r="O39" s="94"/>
      <c r="P39" s="94"/>
      <c r="Q39" s="116"/>
      <c r="R39" s="119">
        <v>1</v>
      </c>
      <c r="S39" s="95">
        <f t="shared" si="4"/>
      </c>
      <c r="T39" s="113">
        <f t="shared" si="5"/>
      </c>
    </row>
    <row r="40" spans="1:20" ht="24" customHeight="1">
      <c r="A40" s="96"/>
      <c r="B40" s="96"/>
      <c r="C40" s="903"/>
      <c r="D40" s="951">
        <v>3</v>
      </c>
      <c r="E40" s="198">
        <v>23</v>
      </c>
      <c r="F40" s="92">
        <f t="shared" si="3"/>
        <v>0</v>
      </c>
      <c r="G40" s="92" t="str">
        <f t="shared" si="0"/>
        <v>選手</v>
      </c>
      <c r="H40" s="92" t="str">
        <f t="shared" si="1"/>
        <v>男</v>
      </c>
      <c r="I40" s="107" t="str">
        <f t="shared" si="2"/>
        <v>平成</v>
      </c>
      <c r="J40" s="946">
        <v>5</v>
      </c>
      <c r="K40" s="947">
        <v>1</v>
      </c>
      <c r="L40" s="109"/>
      <c r="M40" s="94"/>
      <c r="N40" s="94"/>
      <c r="O40" s="94"/>
      <c r="P40" s="94"/>
      <c r="Q40" s="116"/>
      <c r="R40" s="119">
        <v>1</v>
      </c>
      <c r="S40" s="95">
        <f t="shared" si="4"/>
      </c>
      <c r="T40" s="113">
        <f t="shared" si="5"/>
      </c>
    </row>
    <row r="41" spans="1:20" ht="24" customHeight="1">
      <c r="A41" s="96"/>
      <c r="B41" s="96"/>
      <c r="C41" s="903"/>
      <c r="D41" s="951">
        <v>3</v>
      </c>
      <c r="E41" s="198">
        <v>24</v>
      </c>
      <c r="F41" s="92">
        <f t="shared" si="3"/>
        <v>0</v>
      </c>
      <c r="G41" s="92" t="str">
        <f t="shared" si="0"/>
        <v>選手</v>
      </c>
      <c r="H41" s="92" t="str">
        <f t="shared" si="1"/>
        <v>男</v>
      </c>
      <c r="I41" s="107" t="str">
        <f t="shared" si="2"/>
        <v>平成</v>
      </c>
      <c r="J41" s="946">
        <v>5</v>
      </c>
      <c r="K41" s="947">
        <v>1</v>
      </c>
      <c r="L41" s="109"/>
      <c r="M41" s="94"/>
      <c r="N41" s="94"/>
      <c r="O41" s="94"/>
      <c r="P41" s="94"/>
      <c r="Q41" s="116"/>
      <c r="R41" s="119">
        <v>1</v>
      </c>
      <c r="S41" s="95">
        <f t="shared" si="4"/>
      </c>
      <c r="T41" s="113">
        <f t="shared" si="5"/>
      </c>
    </row>
    <row r="42" spans="1:20" ht="24" customHeight="1">
      <c r="A42" s="96"/>
      <c r="B42" s="96"/>
      <c r="C42" s="903"/>
      <c r="D42" s="951">
        <v>3</v>
      </c>
      <c r="E42" s="198">
        <v>25</v>
      </c>
      <c r="F42" s="92">
        <f t="shared" si="3"/>
        <v>0</v>
      </c>
      <c r="G42" s="92" t="str">
        <f t="shared" si="0"/>
        <v>選手</v>
      </c>
      <c r="H42" s="92" t="str">
        <f t="shared" si="1"/>
        <v>男</v>
      </c>
      <c r="I42" s="107" t="str">
        <f t="shared" si="2"/>
        <v>平成</v>
      </c>
      <c r="J42" s="946">
        <v>5</v>
      </c>
      <c r="K42" s="947">
        <v>1</v>
      </c>
      <c r="L42" s="109"/>
      <c r="M42" s="94"/>
      <c r="N42" s="94"/>
      <c r="O42" s="94"/>
      <c r="P42" s="94"/>
      <c r="Q42" s="116"/>
      <c r="R42" s="119">
        <v>1</v>
      </c>
      <c r="S42" s="95">
        <f t="shared" si="4"/>
      </c>
      <c r="T42" s="113">
        <f t="shared" si="5"/>
      </c>
    </row>
    <row r="43" spans="1:20" ht="24" customHeight="1">
      <c r="A43" s="96"/>
      <c r="B43" s="96"/>
      <c r="C43" s="903"/>
      <c r="D43" s="951">
        <v>3</v>
      </c>
      <c r="E43" s="198">
        <v>26</v>
      </c>
      <c r="F43" s="92">
        <f t="shared" si="3"/>
        <v>0</v>
      </c>
      <c r="G43" s="92" t="str">
        <f t="shared" si="0"/>
        <v>選手</v>
      </c>
      <c r="H43" s="92" t="str">
        <f t="shared" si="1"/>
        <v>男</v>
      </c>
      <c r="I43" s="107" t="str">
        <f t="shared" si="2"/>
        <v>平成</v>
      </c>
      <c r="J43" s="946">
        <v>5</v>
      </c>
      <c r="K43" s="947">
        <v>1</v>
      </c>
      <c r="L43" s="109"/>
      <c r="M43" s="94"/>
      <c r="N43" s="94"/>
      <c r="O43" s="94"/>
      <c r="P43" s="94"/>
      <c r="Q43" s="116"/>
      <c r="R43" s="119">
        <v>1</v>
      </c>
      <c r="S43" s="95">
        <f t="shared" si="4"/>
      </c>
      <c r="T43" s="113">
        <f t="shared" si="5"/>
      </c>
    </row>
    <row r="44" spans="1:20" ht="24" customHeight="1">
      <c r="A44" s="96"/>
      <c r="B44" s="96"/>
      <c r="C44" s="903"/>
      <c r="D44" s="951">
        <v>3</v>
      </c>
      <c r="E44" s="198">
        <v>27</v>
      </c>
      <c r="F44" s="92">
        <f t="shared" si="3"/>
        <v>0</v>
      </c>
      <c r="G44" s="92" t="str">
        <f t="shared" si="0"/>
        <v>選手</v>
      </c>
      <c r="H44" s="92" t="str">
        <f t="shared" si="1"/>
        <v>男</v>
      </c>
      <c r="I44" s="107" t="str">
        <f t="shared" si="2"/>
        <v>平成</v>
      </c>
      <c r="J44" s="946">
        <v>5</v>
      </c>
      <c r="K44" s="947">
        <v>1</v>
      </c>
      <c r="L44" s="109"/>
      <c r="M44" s="94"/>
      <c r="N44" s="94"/>
      <c r="O44" s="94"/>
      <c r="P44" s="94"/>
      <c r="Q44" s="116"/>
      <c r="R44" s="119">
        <v>1</v>
      </c>
      <c r="S44" s="95">
        <f t="shared" si="4"/>
      </c>
      <c r="T44" s="113">
        <f t="shared" si="5"/>
      </c>
    </row>
    <row r="45" spans="1:20" ht="24" customHeight="1">
      <c r="A45" s="96"/>
      <c r="B45" s="96"/>
      <c r="C45" s="903"/>
      <c r="D45" s="951">
        <v>3</v>
      </c>
      <c r="E45" s="198">
        <v>28</v>
      </c>
      <c r="F45" s="92">
        <f t="shared" si="3"/>
        <v>0</v>
      </c>
      <c r="G45" s="92" t="str">
        <f t="shared" si="0"/>
        <v>選手</v>
      </c>
      <c r="H45" s="92" t="str">
        <f t="shared" si="1"/>
        <v>男</v>
      </c>
      <c r="I45" s="107" t="str">
        <f t="shared" si="2"/>
        <v>平成</v>
      </c>
      <c r="J45" s="946">
        <v>5</v>
      </c>
      <c r="K45" s="947">
        <v>1</v>
      </c>
      <c r="L45" s="109"/>
      <c r="M45" s="94"/>
      <c r="N45" s="94"/>
      <c r="O45" s="94"/>
      <c r="P45" s="94"/>
      <c r="Q45" s="116"/>
      <c r="R45" s="119">
        <v>1</v>
      </c>
      <c r="S45" s="95">
        <f t="shared" si="4"/>
      </c>
      <c r="T45" s="113">
        <f t="shared" si="5"/>
      </c>
    </row>
    <row r="46" spans="1:20" ht="24" customHeight="1">
      <c r="A46" s="96"/>
      <c r="B46" s="96"/>
      <c r="C46" s="903"/>
      <c r="D46" s="951">
        <v>3</v>
      </c>
      <c r="E46" s="198">
        <v>29</v>
      </c>
      <c r="F46" s="92">
        <f t="shared" si="3"/>
        <v>0</v>
      </c>
      <c r="G46" s="92" t="str">
        <f t="shared" si="0"/>
        <v>選手</v>
      </c>
      <c r="H46" s="92" t="str">
        <f t="shared" si="1"/>
        <v>男</v>
      </c>
      <c r="I46" s="107" t="str">
        <f t="shared" si="2"/>
        <v>平成</v>
      </c>
      <c r="J46" s="946">
        <v>5</v>
      </c>
      <c r="K46" s="947">
        <v>1</v>
      </c>
      <c r="L46" s="109"/>
      <c r="M46" s="94"/>
      <c r="N46" s="94"/>
      <c r="O46" s="94"/>
      <c r="P46" s="94"/>
      <c r="Q46" s="116"/>
      <c r="R46" s="119">
        <v>1</v>
      </c>
      <c r="S46" s="95">
        <f t="shared" si="4"/>
      </c>
      <c r="T46" s="113">
        <f t="shared" si="5"/>
      </c>
    </row>
    <row r="47" spans="1:20" ht="24" customHeight="1">
      <c r="A47" s="96"/>
      <c r="B47" s="96"/>
      <c r="C47" s="903"/>
      <c r="D47" s="951">
        <v>3</v>
      </c>
      <c r="E47" s="198">
        <v>30</v>
      </c>
      <c r="F47" s="92">
        <f t="shared" si="3"/>
        <v>0</v>
      </c>
      <c r="G47" s="92" t="str">
        <f t="shared" si="0"/>
        <v>選手</v>
      </c>
      <c r="H47" s="92" t="str">
        <f t="shared" si="1"/>
        <v>男</v>
      </c>
      <c r="I47" s="107" t="str">
        <f t="shared" si="2"/>
        <v>平成</v>
      </c>
      <c r="J47" s="946">
        <v>5</v>
      </c>
      <c r="K47" s="947">
        <v>1</v>
      </c>
      <c r="L47" s="109"/>
      <c r="M47" s="94"/>
      <c r="N47" s="94"/>
      <c r="O47" s="94"/>
      <c r="P47" s="94"/>
      <c r="Q47" s="116"/>
      <c r="R47" s="119">
        <v>1</v>
      </c>
      <c r="S47" s="95">
        <f t="shared" si="4"/>
      </c>
      <c r="T47" s="113">
        <f t="shared" si="5"/>
      </c>
    </row>
    <row r="48" spans="1:20" ht="24" customHeight="1">
      <c r="A48" s="96"/>
      <c r="B48" s="96"/>
      <c r="C48" s="903"/>
      <c r="D48" s="951">
        <v>3</v>
      </c>
      <c r="E48" s="198">
        <v>31</v>
      </c>
      <c r="F48" s="92">
        <f t="shared" si="3"/>
        <v>0</v>
      </c>
      <c r="G48" s="92" t="str">
        <f t="shared" si="0"/>
        <v>選手</v>
      </c>
      <c r="H48" s="92" t="str">
        <f t="shared" si="1"/>
        <v>男</v>
      </c>
      <c r="I48" s="107" t="str">
        <f t="shared" si="2"/>
        <v>平成</v>
      </c>
      <c r="J48" s="946">
        <v>5</v>
      </c>
      <c r="K48" s="947">
        <v>1</v>
      </c>
      <c r="L48" s="109"/>
      <c r="M48" s="94"/>
      <c r="N48" s="94"/>
      <c r="O48" s="94"/>
      <c r="P48" s="94"/>
      <c r="Q48" s="116"/>
      <c r="R48" s="119">
        <v>1</v>
      </c>
      <c r="S48" s="95">
        <f t="shared" si="4"/>
      </c>
      <c r="T48" s="113">
        <f t="shared" si="5"/>
      </c>
    </row>
    <row r="49" spans="1:20" ht="24" customHeight="1">
      <c r="A49" s="96"/>
      <c r="B49" s="96"/>
      <c r="C49" s="903"/>
      <c r="D49" s="951">
        <v>3</v>
      </c>
      <c r="E49" s="198">
        <v>32</v>
      </c>
      <c r="F49" s="92">
        <f t="shared" si="3"/>
        <v>0</v>
      </c>
      <c r="G49" s="92" t="str">
        <f t="shared" si="0"/>
        <v>選手</v>
      </c>
      <c r="H49" s="92" t="str">
        <f t="shared" si="1"/>
        <v>男</v>
      </c>
      <c r="I49" s="107" t="str">
        <f t="shared" si="2"/>
        <v>平成</v>
      </c>
      <c r="J49" s="946">
        <v>5</v>
      </c>
      <c r="K49" s="947">
        <v>1</v>
      </c>
      <c r="L49" s="109"/>
      <c r="M49" s="94"/>
      <c r="N49" s="94"/>
      <c r="O49" s="94"/>
      <c r="P49" s="94"/>
      <c r="Q49" s="116"/>
      <c r="R49" s="119">
        <v>1</v>
      </c>
      <c r="S49" s="95">
        <f t="shared" si="4"/>
      </c>
      <c r="T49" s="113">
        <f t="shared" si="5"/>
      </c>
    </row>
    <row r="50" spans="1:20" ht="24" customHeight="1">
      <c r="A50" s="96"/>
      <c r="B50" s="96"/>
      <c r="C50" s="903"/>
      <c r="D50" s="951">
        <v>3</v>
      </c>
      <c r="E50" s="198">
        <v>33</v>
      </c>
      <c r="F50" s="92">
        <f t="shared" si="3"/>
        <v>0</v>
      </c>
      <c r="G50" s="92" t="str">
        <f t="shared" si="0"/>
        <v>選手</v>
      </c>
      <c r="H50" s="92" t="str">
        <f t="shared" si="1"/>
        <v>男</v>
      </c>
      <c r="I50" s="107" t="str">
        <f t="shared" si="2"/>
        <v>平成</v>
      </c>
      <c r="J50" s="946">
        <v>5</v>
      </c>
      <c r="K50" s="947">
        <v>1</v>
      </c>
      <c r="L50" s="109"/>
      <c r="M50" s="94"/>
      <c r="N50" s="94"/>
      <c r="O50" s="94"/>
      <c r="P50" s="94"/>
      <c r="Q50" s="116"/>
      <c r="R50" s="119">
        <v>1</v>
      </c>
      <c r="S50" s="95">
        <f t="shared" si="4"/>
      </c>
      <c r="T50" s="113">
        <f t="shared" si="5"/>
      </c>
    </row>
    <row r="51" spans="1:20" ht="24" customHeight="1">
      <c r="A51" s="96"/>
      <c r="B51" s="96"/>
      <c r="C51" s="903"/>
      <c r="D51" s="951">
        <v>3</v>
      </c>
      <c r="E51" s="198">
        <v>34</v>
      </c>
      <c r="F51" s="92">
        <f t="shared" si="3"/>
        <v>0</v>
      </c>
      <c r="G51" s="92" t="str">
        <f t="shared" si="0"/>
        <v>選手</v>
      </c>
      <c r="H51" s="92" t="str">
        <f t="shared" si="1"/>
        <v>男</v>
      </c>
      <c r="I51" s="107" t="str">
        <f t="shared" si="2"/>
        <v>平成</v>
      </c>
      <c r="J51" s="946">
        <v>5</v>
      </c>
      <c r="K51" s="947">
        <v>1</v>
      </c>
      <c r="L51" s="109"/>
      <c r="M51" s="94"/>
      <c r="N51" s="94"/>
      <c r="O51" s="94"/>
      <c r="P51" s="94"/>
      <c r="Q51" s="116"/>
      <c r="R51" s="119">
        <v>1</v>
      </c>
      <c r="S51" s="95">
        <f t="shared" si="4"/>
      </c>
      <c r="T51" s="113">
        <f t="shared" si="5"/>
      </c>
    </row>
    <row r="52" spans="1:20" ht="24" customHeight="1">
      <c r="A52" s="96"/>
      <c r="B52" s="96"/>
      <c r="C52" s="903"/>
      <c r="D52" s="951">
        <v>3</v>
      </c>
      <c r="E52" s="198">
        <v>35</v>
      </c>
      <c r="F52" s="92">
        <f t="shared" si="3"/>
        <v>0</v>
      </c>
      <c r="G52" s="92" t="str">
        <f t="shared" si="0"/>
        <v>選手</v>
      </c>
      <c r="H52" s="92" t="str">
        <f t="shared" si="1"/>
        <v>男</v>
      </c>
      <c r="I52" s="107" t="str">
        <f t="shared" si="2"/>
        <v>平成</v>
      </c>
      <c r="J52" s="946">
        <v>5</v>
      </c>
      <c r="K52" s="947">
        <v>1</v>
      </c>
      <c r="L52" s="109"/>
      <c r="M52" s="94"/>
      <c r="N52" s="94"/>
      <c r="O52" s="94"/>
      <c r="P52" s="94"/>
      <c r="Q52" s="116"/>
      <c r="R52" s="119">
        <v>1</v>
      </c>
      <c r="S52" s="95">
        <f t="shared" si="4"/>
      </c>
      <c r="T52" s="113">
        <f t="shared" si="5"/>
      </c>
    </row>
    <row r="53" spans="1:20" ht="24" customHeight="1">
      <c r="A53" s="96"/>
      <c r="B53" s="96"/>
      <c r="C53" s="903"/>
      <c r="D53" s="951">
        <v>3</v>
      </c>
      <c r="E53" s="198">
        <v>36</v>
      </c>
      <c r="F53" s="92">
        <f t="shared" si="3"/>
        <v>0</v>
      </c>
      <c r="G53" s="92" t="str">
        <f t="shared" si="0"/>
        <v>選手</v>
      </c>
      <c r="H53" s="92" t="str">
        <f t="shared" si="1"/>
        <v>男</v>
      </c>
      <c r="I53" s="107" t="str">
        <f t="shared" si="2"/>
        <v>平成</v>
      </c>
      <c r="J53" s="946">
        <v>5</v>
      </c>
      <c r="K53" s="947">
        <v>1</v>
      </c>
      <c r="L53" s="109"/>
      <c r="M53" s="94"/>
      <c r="N53" s="94"/>
      <c r="O53" s="94"/>
      <c r="P53" s="94"/>
      <c r="Q53" s="116"/>
      <c r="R53" s="119">
        <v>1</v>
      </c>
      <c r="S53" s="95">
        <f t="shared" si="4"/>
      </c>
      <c r="T53" s="113">
        <f t="shared" si="5"/>
      </c>
    </row>
    <row r="54" spans="1:20" ht="24" customHeight="1">
      <c r="A54" s="96"/>
      <c r="B54" s="96"/>
      <c r="C54" s="903"/>
      <c r="D54" s="951">
        <v>3</v>
      </c>
      <c r="E54" s="198">
        <v>37</v>
      </c>
      <c r="F54" s="92">
        <f t="shared" si="3"/>
        <v>0</v>
      </c>
      <c r="G54" s="92" t="str">
        <f t="shared" si="0"/>
        <v>選手</v>
      </c>
      <c r="H54" s="92" t="str">
        <f t="shared" si="1"/>
        <v>男</v>
      </c>
      <c r="I54" s="107" t="str">
        <f t="shared" si="2"/>
        <v>平成</v>
      </c>
      <c r="J54" s="946">
        <v>5</v>
      </c>
      <c r="K54" s="947">
        <v>1</v>
      </c>
      <c r="L54" s="109"/>
      <c r="M54" s="94"/>
      <c r="N54" s="94"/>
      <c r="O54" s="94"/>
      <c r="P54" s="94"/>
      <c r="Q54" s="116"/>
      <c r="R54" s="119">
        <v>1</v>
      </c>
      <c r="S54" s="95">
        <f t="shared" si="4"/>
      </c>
      <c r="T54" s="113">
        <f t="shared" si="5"/>
      </c>
    </row>
    <row r="55" spans="1:20" ht="24" customHeight="1">
      <c r="A55" s="96"/>
      <c r="B55" s="96"/>
      <c r="C55" s="903"/>
      <c r="D55" s="951">
        <v>3</v>
      </c>
      <c r="E55" s="198">
        <v>38</v>
      </c>
      <c r="F55" s="92">
        <f t="shared" si="3"/>
        <v>0</v>
      </c>
      <c r="G55" s="92" t="str">
        <f t="shared" si="0"/>
        <v>選手</v>
      </c>
      <c r="H55" s="92" t="str">
        <f t="shared" si="1"/>
        <v>男</v>
      </c>
      <c r="I55" s="107" t="str">
        <f t="shared" si="2"/>
        <v>平成</v>
      </c>
      <c r="J55" s="946">
        <v>5</v>
      </c>
      <c r="K55" s="947">
        <v>1</v>
      </c>
      <c r="L55" s="109"/>
      <c r="M55" s="94"/>
      <c r="N55" s="94"/>
      <c r="O55" s="94"/>
      <c r="P55" s="94"/>
      <c r="Q55" s="116"/>
      <c r="R55" s="119">
        <v>1</v>
      </c>
      <c r="S55" s="95">
        <f t="shared" si="4"/>
      </c>
      <c r="T55" s="113">
        <f t="shared" si="5"/>
      </c>
    </row>
    <row r="56" spans="1:20" ht="24" customHeight="1">
      <c r="A56" s="96"/>
      <c r="B56" s="96"/>
      <c r="C56" s="903"/>
      <c r="D56" s="951">
        <v>3</v>
      </c>
      <c r="E56" s="198">
        <v>39</v>
      </c>
      <c r="F56" s="92">
        <f t="shared" si="3"/>
        <v>0</v>
      </c>
      <c r="G56" s="92" t="str">
        <f t="shared" si="0"/>
        <v>選手</v>
      </c>
      <c r="H56" s="92" t="str">
        <f t="shared" si="1"/>
        <v>男</v>
      </c>
      <c r="I56" s="107" t="str">
        <f t="shared" si="2"/>
        <v>平成</v>
      </c>
      <c r="J56" s="946">
        <v>5</v>
      </c>
      <c r="K56" s="947">
        <v>1</v>
      </c>
      <c r="L56" s="109"/>
      <c r="M56" s="94"/>
      <c r="N56" s="94"/>
      <c r="O56" s="94"/>
      <c r="P56" s="94"/>
      <c r="Q56" s="116"/>
      <c r="R56" s="119">
        <v>1</v>
      </c>
      <c r="S56" s="95">
        <f t="shared" si="4"/>
      </c>
      <c r="T56" s="113">
        <f t="shared" si="5"/>
      </c>
    </row>
    <row r="57" spans="1:20" ht="24" customHeight="1" thickBot="1">
      <c r="A57" s="96"/>
      <c r="B57" s="96"/>
      <c r="C57" s="940"/>
      <c r="D57" s="951">
        <v>3</v>
      </c>
      <c r="E57" s="198">
        <v>40</v>
      </c>
      <c r="F57" s="92">
        <f t="shared" si="3"/>
        <v>0</v>
      </c>
      <c r="G57" s="92" t="str">
        <f t="shared" si="0"/>
        <v>選手</v>
      </c>
      <c r="H57" s="92" t="str">
        <f t="shared" si="1"/>
        <v>男</v>
      </c>
      <c r="I57" s="107" t="str">
        <f t="shared" si="2"/>
        <v>平成</v>
      </c>
      <c r="J57" s="948">
        <v>5</v>
      </c>
      <c r="K57" s="949">
        <v>1</v>
      </c>
      <c r="L57" s="194"/>
      <c r="M57" s="195"/>
      <c r="N57" s="195"/>
      <c r="O57" s="195"/>
      <c r="P57" s="195"/>
      <c r="Q57" s="196"/>
      <c r="R57" s="120">
        <v>1</v>
      </c>
      <c r="S57" s="121">
        <f t="shared" si="4"/>
      </c>
      <c r="T57" s="114">
        <f t="shared" si="5"/>
      </c>
    </row>
    <row r="58" spans="1:2" ht="13.5">
      <c r="A58" s="96"/>
      <c r="B58" s="96"/>
    </row>
    <row r="59" spans="1:2" ht="13.5">
      <c r="A59" s="96"/>
      <c r="B59" s="96"/>
    </row>
    <row r="60" spans="1:2" ht="13.5">
      <c r="A60" s="96"/>
      <c r="B60" s="96"/>
    </row>
    <row r="61" spans="1:2" ht="13.5">
      <c r="A61" s="96"/>
      <c r="B61" s="96"/>
    </row>
    <row r="62" spans="1:2" ht="13.5">
      <c r="A62" s="96"/>
      <c r="B62" s="96"/>
    </row>
    <row r="63" spans="1:2" ht="13.5">
      <c r="A63" s="96"/>
      <c r="B63" s="96"/>
    </row>
    <row r="64" spans="1:2" ht="13.5">
      <c r="A64" s="96"/>
      <c r="B64" s="96"/>
    </row>
    <row r="65" spans="1:2" ht="13.5">
      <c r="A65" s="96"/>
      <c r="B65" s="96"/>
    </row>
    <row r="66" spans="1:2" ht="13.5">
      <c r="A66" s="96"/>
      <c r="B66" s="96"/>
    </row>
    <row r="67" spans="1:2" ht="13.5">
      <c r="A67" s="96"/>
      <c r="B67" s="96"/>
    </row>
    <row r="68" spans="1:2" ht="13.5">
      <c r="A68" s="96"/>
      <c r="B68" s="96"/>
    </row>
    <row r="69" spans="1:2" ht="13.5">
      <c r="A69" s="96"/>
      <c r="B69" s="96"/>
    </row>
    <row r="70" spans="1:2" ht="13.5">
      <c r="A70" s="96"/>
      <c r="B70" s="96"/>
    </row>
    <row r="71" spans="1:2" ht="13.5">
      <c r="A71" s="96"/>
      <c r="B71" s="96"/>
    </row>
    <row r="72" spans="1:2" ht="13.5">
      <c r="A72" s="96"/>
      <c r="B72" s="96"/>
    </row>
  </sheetData>
  <sheetProtection password="E630" sheet="1" objects="1" scenarios="1"/>
  <mergeCells count="13">
    <mergeCell ref="C13:C17"/>
    <mergeCell ref="C18:C57"/>
    <mergeCell ref="T7:T8"/>
    <mergeCell ref="Q2:T2"/>
    <mergeCell ref="J3:K3"/>
    <mergeCell ref="J6:K6"/>
    <mergeCell ref="F1:H1"/>
    <mergeCell ref="J5:K5"/>
    <mergeCell ref="J1:K1"/>
    <mergeCell ref="J2:K2"/>
    <mergeCell ref="N1:P1"/>
    <mergeCell ref="F4:H4"/>
    <mergeCell ref="F3:H3"/>
  </mergeCells>
  <printOptions/>
  <pageMargins left="0.75" right="0.75" top="1" bottom="1"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T72"/>
  <sheetViews>
    <sheetView workbookViewId="0" topLeftCell="C1">
      <selection activeCell="M7" sqref="M7"/>
    </sheetView>
  </sheetViews>
  <sheetFormatPr defaultColWidth="9.00390625" defaultRowHeight="13.5"/>
  <cols>
    <col min="1" max="2" width="5.875" style="0" hidden="1" customWidth="1"/>
    <col min="3" max="4" width="6.125" style="0" customWidth="1"/>
    <col min="5" max="5" width="6.75390625" style="0" customWidth="1"/>
    <col min="6" max="9" width="6.875" style="0" hidden="1" customWidth="1"/>
    <col min="10" max="10" width="6.625" style="0" customWidth="1"/>
    <col min="11" max="11" width="5.25390625" style="0" customWidth="1"/>
    <col min="12" max="13" width="12.50390625" style="0" customWidth="1"/>
    <col min="14" max="14" width="5.375" style="0" customWidth="1"/>
    <col min="15" max="15" width="4.875" style="0" customWidth="1"/>
    <col min="16" max="16" width="5.375" style="0" customWidth="1"/>
    <col min="17" max="17" width="4.625" style="0" customWidth="1"/>
    <col min="18" max="18" width="5.375" style="0" customWidth="1"/>
    <col min="19" max="20" width="16.25390625" style="0" customWidth="1"/>
  </cols>
  <sheetData>
    <row r="1" spans="6:17" ht="64.5" customHeight="1" thickBot="1">
      <c r="F1" s="657" t="str">
        <f>CONCATENATE(L3,M3)</f>
        <v>コウトウガッコウ</v>
      </c>
      <c r="G1" s="658"/>
      <c r="H1" s="659"/>
      <c r="I1" s="98"/>
      <c r="J1" s="661" t="s">
        <v>137</v>
      </c>
      <c r="K1" s="661"/>
      <c r="L1" s="98" t="s">
        <v>138</v>
      </c>
      <c r="M1" s="98"/>
      <c r="N1" s="661" t="s">
        <v>140</v>
      </c>
      <c r="O1" s="661"/>
      <c r="P1" s="661"/>
      <c r="Q1" s="98" t="s">
        <v>142</v>
      </c>
    </row>
    <row r="2" spans="6:20" ht="23.25" customHeight="1" thickBot="1">
      <c r="F2" s="127">
        <f>INT(J2/100)</f>
        <v>0</v>
      </c>
      <c r="G2" s="127">
        <f>INT((J2-F2*100)/10)</f>
        <v>0</v>
      </c>
      <c r="H2" s="127">
        <f>J2-F2*100-G2*10</f>
        <v>0</v>
      </c>
      <c r="I2" s="105"/>
      <c r="J2" s="662"/>
      <c r="K2" s="663"/>
      <c r="L2" s="131"/>
      <c r="M2" s="192" t="s">
        <v>139</v>
      </c>
      <c r="N2" s="133"/>
      <c r="O2" s="99" t="s">
        <v>158</v>
      </c>
      <c r="P2" s="133"/>
      <c r="Q2" s="650"/>
      <c r="R2" s="651"/>
      <c r="S2" s="651"/>
      <c r="T2" s="652"/>
    </row>
    <row r="3" spans="6:20" ht="23.25" customHeight="1" thickBot="1">
      <c r="F3" s="657" t="str">
        <f>CONCATENATE(L2,M2)</f>
        <v>高等学校</v>
      </c>
      <c r="G3" s="658"/>
      <c r="H3" s="659"/>
      <c r="J3" s="653" t="s">
        <v>159</v>
      </c>
      <c r="K3" s="654"/>
      <c r="L3" s="135"/>
      <c r="M3" s="193" t="s">
        <v>160</v>
      </c>
      <c r="N3" s="102"/>
      <c r="O3" s="100"/>
      <c r="P3" s="101"/>
      <c r="Q3" s="101"/>
      <c r="R3" s="101"/>
      <c r="S3" s="101"/>
      <c r="T3" s="101"/>
    </row>
    <row r="4" spans="6:20" ht="23.25" customHeight="1" thickBot="1">
      <c r="F4" s="657" t="str">
        <f>CONCATENATE(J6,"　",L6)</f>
        <v>　</v>
      </c>
      <c r="G4" s="658"/>
      <c r="H4" s="659"/>
      <c r="J4" s="103"/>
      <c r="K4" s="103"/>
      <c r="L4" s="103"/>
      <c r="M4" s="104" t="s">
        <v>161</v>
      </c>
      <c r="N4" s="133"/>
      <c r="O4" s="99" t="s">
        <v>158</v>
      </c>
      <c r="P4" s="133"/>
      <c r="Q4" s="99" t="s">
        <v>158</v>
      </c>
      <c r="R4" s="133"/>
      <c r="S4" s="904"/>
      <c r="T4" s="905"/>
    </row>
    <row r="5" spans="10:20" ht="23.25" customHeight="1" thickBot="1">
      <c r="J5" s="660" t="s">
        <v>143</v>
      </c>
      <c r="K5" s="660"/>
      <c r="L5" s="98" t="s">
        <v>144</v>
      </c>
      <c r="M5" s="104" t="s">
        <v>162</v>
      </c>
      <c r="N5" s="136"/>
      <c r="O5" s="99" t="s">
        <v>163</v>
      </c>
      <c r="P5" s="136"/>
      <c r="Q5" s="99" t="s">
        <v>163</v>
      </c>
      <c r="R5" s="136"/>
      <c r="S5" s="905"/>
      <c r="T5" s="905"/>
    </row>
    <row r="6" spans="1:20" ht="23.25" customHeight="1" thickBot="1">
      <c r="A6" s="926">
        <v>1</v>
      </c>
      <c r="B6" s="926" t="s">
        <v>386</v>
      </c>
      <c r="J6" s="655"/>
      <c r="K6" s="656"/>
      <c r="L6" s="137"/>
      <c r="M6" s="104" t="s">
        <v>147</v>
      </c>
      <c r="N6" s="133"/>
      <c r="O6" s="99" t="s">
        <v>163</v>
      </c>
      <c r="P6" s="133"/>
      <c r="Q6" s="99" t="s">
        <v>163</v>
      </c>
      <c r="R6" s="133"/>
      <c r="S6" s="101"/>
      <c r="T6" s="101"/>
    </row>
    <row r="7" spans="1:20" ht="23.25" customHeight="1" thickBot="1">
      <c r="A7" s="926">
        <v>2</v>
      </c>
      <c r="B7" s="926" t="s">
        <v>387</v>
      </c>
      <c r="M7" s="104" t="s">
        <v>148</v>
      </c>
      <c r="N7" s="136"/>
      <c r="O7" s="99" t="s">
        <v>163</v>
      </c>
      <c r="P7" s="136"/>
      <c r="Q7" s="99" t="s">
        <v>163</v>
      </c>
      <c r="R7" s="136"/>
      <c r="T7" s="906">
        <v>2</v>
      </c>
    </row>
    <row r="8" spans="1:20" ht="23.25" customHeight="1" thickBot="1">
      <c r="A8" s="926">
        <v>3</v>
      </c>
      <c r="B8" s="926" t="s">
        <v>388</v>
      </c>
      <c r="L8" s="179" t="s">
        <v>373</v>
      </c>
      <c r="M8" s="104" t="s">
        <v>122</v>
      </c>
      <c r="N8" s="184" t="s">
        <v>381</v>
      </c>
      <c r="O8" s="183" t="s">
        <v>177</v>
      </c>
      <c r="P8" s="133" t="s">
        <v>376</v>
      </c>
      <c r="Q8" s="183" t="s">
        <v>71</v>
      </c>
      <c r="R8" s="133" t="s">
        <v>375</v>
      </c>
      <c r="S8" t="s">
        <v>374</v>
      </c>
      <c r="T8" s="907"/>
    </row>
    <row r="9" spans="13:19" ht="23.25" customHeight="1">
      <c r="M9" s="104"/>
      <c r="N9" s="180"/>
      <c r="O9" s="181"/>
      <c r="P9" s="180"/>
      <c r="Q9" s="181"/>
      <c r="R9" s="180"/>
      <c r="S9" s="182"/>
    </row>
    <row r="10" ht="23.25" customHeight="1"/>
    <row r="11" ht="89.25" customHeight="1"/>
    <row r="12" spans="4:20" ht="14.25" thickBot="1">
      <c r="D12" s="952" t="s">
        <v>389</v>
      </c>
      <c r="E12" s="185" t="s">
        <v>65</v>
      </c>
      <c r="F12" s="186" t="s">
        <v>133</v>
      </c>
      <c r="G12" s="186" t="s">
        <v>134</v>
      </c>
      <c r="H12" s="186" t="s">
        <v>135</v>
      </c>
      <c r="I12" s="186" t="s">
        <v>136</v>
      </c>
      <c r="J12" s="187" t="s">
        <v>66</v>
      </c>
      <c r="K12" s="187" t="s">
        <v>69</v>
      </c>
      <c r="L12" s="187" t="s">
        <v>67</v>
      </c>
      <c r="M12" s="187" t="s">
        <v>68</v>
      </c>
      <c r="N12" s="187" t="s">
        <v>73</v>
      </c>
      <c r="O12" s="187" t="s">
        <v>70</v>
      </c>
      <c r="P12" s="187" t="s">
        <v>71</v>
      </c>
      <c r="Q12" s="188" t="s">
        <v>72</v>
      </c>
      <c r="R12" s="188" t="s">
        <v>136</v>
      </c>
      <c r="S12" s="189" t="s">
        <v>164</v>
      </c>
      <c r="T12" s="188" t="s">
        <v>144</v>
      </c>
    </row>
    <row r="13" spans="1:20" ht="24" customHeight="1">
      <c r="A13" s="96">
        <v>1</v>
      </c>
      <c r="B13" s="96" t="s">
        <v>124</v>
      </c>
      <c r="C13" s="936" t="s">
        <v>383</v>
      </c>
      <c r="D13" s="962">
        <v>6</v>
      </c>
      <c r="E13" s="190">
        <v>101</v>
      </c>
      <c r="F13" s="91">
        <f aca="true" t="shared" si="0" ref="F13:F57">L13</f>
        <v>0</v>
      </c>
      <c r="G13" s="91" t="str">
        <f aca="true" t="shared" si="1" ref="G13:G57">VLOOKUP(J13,役員,2,FALSE)</f>
        <v>監督</v>
      </c>
      <c r="H13" s="91" t="str">
        <f aca="true" t="shared" si="2" ref="H13:H57">VLOOKUP(K13,性別,2,FALSE)</f>
        <v>男</v>
      </c>
      <c r="I13" s="106" t="str">
        <f aca="true" t="shared" si="3" ref="I13:I57">VLOOKUP(R13,年号,2,FALSE)</f>
        <v>昭和</v>
      </c>
      <c r="J13" s="110">
        <v>2</v>
      </c>
      <c r="K13" s="111">
        <v>1</v>
      </c>
      <c r="L13" s="108"/>
      <c r="M13" s="93"/>
      <c r="N13" s="93"/>
      <c r="O13" s="93"/>
      <c r="P13" s="93"/>
      <c r="Q13" s="115"/>
      <c r="R13" s="117">
        <v>2</v>
      </c>
      <c r="S13" s="118">
        <f>PHONETIC(L13)</f>
      </c>
      <c r="T13" s="111">
        <f>PHONETIC(M13)</f>
      </c>
    </row>
    <row r="14" spans="1:20" ht="24" customHeight="1">
      <c r="A14" s="96">
        <v>2</v>
      </c>
      <c r="B14" s="96" t="s">
        <v>125</v>
      </c>
      <c r="C14" s="936"/>
      <c r="D14" s="963">
        <v>6</v>
      </c>
      <c r="E14" s="191">
        <v>102</v>
      </c>
      <c r="F14" s="92">
        <f t="shared" si="0"/>
        <v>0</v>
      </c>
      <c r="G14" s="92" t="e">
        <f t="shared" si="1"/>
        <v>#N/A</v>
      </c>
      <c r="H14" s="92" t="e">
        <f t="shared" si="2"/>
        <v>#N/A</v>
      </c>
      <c r="I14" s="107" t="str">
        <f t="shared" si="3"/>
        <v>平成</v>
      </c>
      <c r="J14" s="112"/>
      <c r="K14" s="113"/>
      <c r="L14" s="109"/>
      <c r="M14" s="94"/>
      <c r="N14" s="94"/>
      <c r="O14" s="94"/>
      <c r="P14" s="94"/>
      <c r="Q14" s="116"/>
      <c r="R14" s="119">
        <v>1</v>
      </c>
      <c r="S14" s="95">
        <f aca="true" t="shared" si="4" ref="S14:S57">PHONETIC(L14)</f>
      </c>
      <c r="T14" s="113">
        <f aca="true" t="shared" si="5" ref="T14:T57">PHONETIC(M14)</f>
      </c>
    </row>
    <row r="15" spans="1:20" ht="24" customHeight="1">
      <c r="A15" s="96">
        <v>3</v>
      </c>
      <c r="B15" s="96" t="s">
        <v>126</v>
      </c>
      <c r="C15" s="936"/>
      <c r="D15" s="963">
        <v>6</v>
      </c>
      <c r="E15" s="191">
        <v>103</v>
      </c>
      <c r="F15" s="92">
        <f t="shared" si="0"/>
        <v>0</v>
      </c>
      <c r="G15" s="92" t="e">
        <f t="shared" si="1"/>
        <v>#N/A</v>
      </c>
      <c r="H15" s="92" t="e">
        <f t="shared" si="2"/>
        <v>#N/A</v>
      </c>
      <c r="I15" s="107" t="str">
        <f t="shared" si="3"/>
        <v>平成</v>
      </c>
      <c r="J15" s="112"/>
      <c r="K15" s="113"/>
      <c r="L15" s="109"/>
      <c r="M15" s="94"/>
      <c r="N15" s="94"/>
      <c r="O15" s="94"/>
      <c r="P15" s="94"/>
      <c r="Q15" s="116"/>
      <c r="R15" s="119">
        <v>1</v>
      </c>
      <c r="S15" s="95">
        <f t="shared" si="4"/>
      </c>
      <c r="T15" s="113">
        <f t="shared" si="5"/>
      </c>
    </row>
    <row r="16" spans="1:20" ht="24" customHeight="1">
      <c r="A16" s="96">
        <v>4</v>
      </c>
      <c r="B16" s="96" t="s">
        <v>165</v>
      </c>
      <c r="C16" s="936"/>
      <c r="D16" s="963">
        <v>6</v>
      </c>
      <c r="E16" s="191">
        <v>104</v>
      </c>
      <c r="F16" s="92">
        <f t="shared" si="0"/>
        <v>0</v>
      </c>
      <c r="G16" s="92" t="e">
        <f t="shared" si="1"/>
        <v>#N/A</v>
      </c>
      <c r="H16" s="92" t="e">
        <f t="shared" si="2"/>
        <v>#N/A</v>
      </c>
      <c r="I16" s="107" t="str">
        <f t="shared" si="3"/>
        <v>平成</v>
      </c>
      <c r="J16" s="112"/>
      <c r="K16" s="113"/>
      <c r="L16" s="109"/>
      <c r="M16" s="94"/>
      <c r="N16" s="94"/>
      <c r="O16" s="94"/>
      <c r="P16" s="94"/>
      <c r="Q16" s="116"/>
      <c r="R16" s="119">
        <v>1</v>
      </c>
      <c r="S16" s="95">
        <f t="shared" si="4"/>
      </c>
      <c r="T16" s="113">
        <f t="shared" si="5"/>
      </c>
    </row>
    <row r="17" spans="1:20" ht="24" customHeight="1" thickBot="1">
      <c r="A17" s="96">
        <v>5</v>
      </c>
      <c r="B17" s="96" t="s">
        <v>128</v>
      </c>
      <c r="C17" s="937"/>
      <c r="D17" s="964">
        <v>6</v>
      </c>
      <c r="E17" s="938">
        <v>105</v>
      </c>
      <c r="F17" s="891">
        <f t="shared" si="0"/>
        <v>0</v>
      </c>
      <c r="G17" s="891" t="e">
        <f t="shared" si="1"/>
        <v>#N/A</v>
      </c>
      <c r="H17" s="891" t="e">
        <f t="shared" si="2"/>
        <v>#N/A</v>
      </c>
      <c r="I17" s="892" t="str">
        <f t="shared" si="3"/>
        <v>平成</v>
      </c>
      <c r="J17" s="893"/>
      <c r="K17" s="894"/>
      <c r="L17" s="895"/>
      <c r="M17" s="896"/>
      <c r="N17" s="896"/>
      <c r="O17" s="896"/>
      <c r="P17" s="896"/>
      <c r="Q17" s="897"/>
      <c r="R17" s="898">
        <v>1</v>
      </c>
      <c r="S17" s="899">
        <f t="shared" si="4"/>
      </c>
      <c r="T17" s="894">
        <f t="shared" si="5"/>
      </c>
    </row>
    <row r="18" spans="1:20" ht="24" customHeight="1" thickTop="1">
      <c r="A18" s="96">
        <v>6</v>
      </c>
      <c r="B18" s="96"/>
      <c r="C18" s="935" t="s">
        <v>128</v>
      </c>
      <c r="D18" s="190">
        <v>3</v>
      </c>
      <c r="E18" s="190">
        <v>51</v>
      </c>
      <c r="F18" s="91">
        <f t="shared" si="0"/>
        <v>0</v>
      </c>
      <c r="G18" s="91" t="str">
        <f t="shared" si="1"/>
        <v>選手</v>
      </c>
      <c r="H18" s="91" t="str">
        <f t="shared" si="2"/>
        <v>女</v>
      </c>
      <c r="I18" s="106" t="str">
        <f t="shared" si="3"/>
        <v>平成</v>
      </c>
      <c r="J18" s="956">
        <v>5</v>
      </c>
      <c r="K18" s="957">
        <v>2</v>
      </c>
      <c r="L18" s="108"/>
      <c r="M18" s="93"/>
      <c r="N18" s="93"/>
      <c r="O18" s="93"/>
      <c r="P18" s="93"/>
      <c r="Q18" s="115"/>
      <c r="R18" s="888">
        <v>1</v>
      </c>
      <c r="S18" s="889">
        <f t="shared" si="4"/>
      </c>
      <c r="T18" s="887">
        <f t="shared" si="5"/>
      </c>
    </row>
    <row r="19" spans="1:20" ht="24" customHeight="1">
      <c r="A19" s="96">
        <v>7</v>
      </c>
      <c r="B19" s="96"/>
      <c r="C19" s="935"/>
      <c r="D19" s="191">
        <v>3</v>
      </c>
      <c r="E19" s="191">
        <v>52</v>
      </c>
      <c r="F19" s="92">
        <f t="shared" si="0"/>
        <v>0</v>
      </c>
      <c r="G19" s="92" t="str">
        <f t="shared" si="1"/>
        <v>選手</v>
      </c>
      <c r="H19" s="92" t="str">
        <f t="shared" si="2"/>
        <v>女</v>
      </c>
      <c r="I19" s="107" t="str">
        <f t="shared" si="3"/>
        <v>平成</v>
      </c>
      <c r="J19" s="958">
        <v>5</v>
      </c>
      <c r="K19" s="959">
        <v>2</v>
      </c>
      <c r="L19" s="109"/>
      <c r="M19" s="94"/>
      <c r="N19" s="94"/>
      <c r="O19" s="94"/>
      <c r="P19" s="94"/>
      <c r="Q19" s="116"/>
      <c r="R19" s="119">
        <v>1</v>
      </c>
      <c r="S19" s="95">
        <f t="shared" si="4"/>
      </c>
      <c r="T19" s="113">
        <f t="shared" si="5"/>
      </c>
    </row>
    <row r="20" spans="1:20" ht="24" customHeight="1">
      <c r="A20" s="96">
        <v>8</v>
      </c>
      <c r="B20" s="96"/>
      <c r="C20" s="935"/>
      <c r="D20" s="191">
        <v>3</v>
      </c>
      <c r="E20" s="191">
        <v>53</v>
      </c>
      <c r="F20" s="92">
        <f t="shared" si="0"/>
        <v>0</v>
      </c>
      <c r="G20" s="92" t="str">
        <f t="shared" si="1"/>
        <v>選手</v>
      </c>
      <c r="H20" s="92" t="str">
        <f t="shared" si="2"/>
        <v>女</v>
      </c>
      <c r="I20" s="107" t="str">
        <f t="shared" si="3"/>
        <v>平成</v>
      </c>
      <c r="J20" s="958">
        <v>5</v>
      </c>
      <c r="K20" s="959">
        <v>2</v>
      </c>
      <c r="L20" s="109"/>
      <c r="M20" s="94"/>
      <c r="N20" s="94"/>
      <c r="O20" s="94"/>
      <c r="P20" s="94"/>
      <c r="Q20" s="116"/>
      <c r="R20" s="119">
        <v>1</v>
      </c>
      <c r="S20" s="95">
        <f t="shared" si="4"/>
      </c>
      <c r="T20" s="113">
        <f t="shared" si="5"/>
      </c>
    </row>
    <row r="21" spans="1:20" ht="24" customHeight="1">
      <c r="A21" s="96"/>
      <c r="B21" s="96"/>
      <c r="C21" s="935"/>
      <c r="D21" s="191">
        <v>3</v>
      </c>
      <c r="E21" s="191">
        <v>54</v>
      </c>
      <c r="F21" s="92">
        <f t="shared" si="0"/>
        <v>0</v>
      </c>
      <c r="G21" s="92" t="str">
        <f t="shared" si="1"/>
        <v>選手</v>
      </c>
      <c r="H21" s="92" t="str">
        <f t="shared" si="2"/>
        <v>女</v>
      </c>
      <c r="I21" s="107" t="str">
        <f t="shared" si="3"/>
        <v>平成</v>
      </c>
      <c r="J21" s="958">
        <v>5</v>
      </c>
      <c r="K21" s="959">
        <v>2</v>
      </c>
      <c r="L21" s="109"/>
      <c r="M21" s="94"/>
      <c r="N21" s="94"/>
      <c r="O21" s="94"/>
      <c r="P21" s="94"/>
      <c r="Q21" s="116"/>
      <c r="R21" s="119">
        <v>1</v>
      </c>
      <c r="S21" s="95">
        <f t="shared" si="4"/>
      </c>
      <c r="T21" s="113">
        <f t="shared" si="5"/>
      </c>
    </row>
    <row r="22" spans="1:20" ht="24" customHeight="1">
      <c r="A22" s="96"/>
      <c r="B22" s="96"/>
      <c r="C22" s="935"/>
      <c r="D22" s="191">
        <v>3</v>
      </c>
      <c r="E22" s="191">
        <v>55</v>
      </c>
      <c r="F22" s="92">
        <f t="shared" si="0"/>
        <v>0</v>
      </c>
      <c r="G22" s="92" t="str">
        <f t="shared" si="1"/>
        <v>選手</v>
      </c>
      <c r="H22" s="92" t="str">
        <f t="shared" si="2"/>
        <v>女</v>
      </c>
      <c r="I22" s="107" t="str">
        <f t="shared" si="3"/>
        <v>平成</v>
      </c>
      <c r="J22" s="958">
        <v>5</v>
      </c>
      <c r="K22" s="959">
        <v>2</v>
      </c>
      <c r="L22" s="109"/>
      <c r="M22" s="94"/>
      <c r="N22" s="94"/>
      <c r="O22" s="94"/>
      <c r="P22" s="94"/>
      <c r="Q22" s="116"/>
      <c r="R22" s="119">
        <v>1</v>
      </c>
      <c r="S22" s="95">
        <f t="shared" si="4"/>
      </c>
      <c r="T22" s="113">
        <f t="shared" si="5"/>
      </c>
    </row>
    <row r="23" spans="1:20" ht="24" customHeight="1">
      <c r="A23" s="96">
        <v>1</v>
      </c>
      <c r="B23" s="96" t="s">
        <v>129</v>
      </c>
      <c r="C23" s="935"/>
      <c r="D23" s="191">
        <v>3</v>
      </c>
      <c r="E23" s="191">
        <v>56</v>
      </c>
      <c r="F23" s="92">
        <f t="shared" si="0"/>
        <v>0</v>
      </c>
      <c r="G23" s="92" t="str">
        <f t="shared" si="1"/>
        <v>選手</v>
      </c>
      <c r="H23" s="92" t="str">
        <f t="shared" si="2"/>
        <v>女</v>
      </c>
      <c r="I23" s="107" t="str">
        <f t="shared" si="3"/>
        <v>平成</v>
      </c>
      <c r="J23" s="958">
        <v>5</v>
      </c>
      <c r="K23" s="959">
        <v>2</v>
      </c>
      <c r="L23" s="109"/>
      <c r="M23" s="94"/>
      <c r="N23" s="94"/>
      <c r="O23" s="94"/>
      <c r="P23" s="94"/>
      <c r="Q23" s="116"/>
      <c r="R23" s="119">
        <v>1</v>
      </c>
      <c r="S23" s="95">
        <f t="shared" si="4"/>
      </c>
      <c r="T23" s="113">
        <f t="shared" si="5"/>
      </c>
    </row>
    <row r="24" spans="1:20" ht="24" customHeight="1">
      <c r="A24" s="96">
        <v>2</v>
      </c>
      <c r="B24" s="96" t="s">
        <v>130</v>
      </c>
      <c r="C24" s="935"/>
      <c r="D24" s="191">
        <v>3</v>
      </c>
      <c r="E24" s="191">
        <v>57</v>
      </c>
      <c r="F24" s="92">
        <f t="shared" si="0"/>
        <v>0</v>
      </c>
      <c r="G24" s="92" t="str">
        <f t="shared" si="1"/>
        <v>選手</v>
      </c>
      <c r="H24" s="92" t="str">
        <f t="shared" si="2"/>
        <v>女</v>
      </c>
      <c r="I24" s="107" t="str">
        <f t="shared" si="3"/>
        <v>平成</v>
      </c>
      <c r="J24" s="958">
        <v>5</v>
      </c>
      <c r="K24" s="959">
        <v>2</v>
      </c>
      <c r="L24" s="109"/>
      <c r="M24" s="94"/>
      <c r="N24" s="94"/>
      <c r="O24" s="94"/>
      <c r="P24" s="94"/>
      <c r="Q24" s="116"/>
      <c r="R24" s="119">
        <v>1</v>
      </c>
      <c r="S24" s="95">
        <f t="shared" si="4"/>
      </c>
      <c r="T24" s="113">
        <f t="shared" si="5"/>
      </c>
    </row>
    <row r="25" spans="1:20" ht="24" customHeight="1">
      <c r="A25" s="96"/>
      <c r="B25" s="96"/>
      <c r="C25" s="935"/>
      <c r="D25" s="191">
        <v>3</v>
      </c>
      <c r="E25" s="191">
        <v>58</v>
      </c>
      <c r="F25" s="92">
        <f t="shared" si="0"/>
        <v>0</v>
      </c>
      <c r="G25" s="92" t="str">
        <f t="shared" si="1"/>
        <v>選手</v>
      </c>
      <c r="H25" s="92" t="str">
        <f t="shared" si="2"/>
        <v>女</v>
      </c>
      <c r="I25" s="107" t="str">
        <f t="shared" si="3"/>
        <v>平成</v>
      </c>
      <c r="J25" s="958">
        <v>5</v>
      </c>
      <c r="K25" s="959">
        <v>2</v>
      </c>
      <c r="L25" s="109"/>
      <c r="M25" s="94"/>
      <c r="N25" s="94"/>
      <c r="O25" s="94"/>
      <c r="P25" s="94"/>
      <c r="Q25" s="116"/>
      <c r="R25" s="119">
        <v>1</v>
      </c>
      <c r="S25" s="95">
        <f t="shared" si="4"/>
      </c>
      <c r="T25" s="113">
        <f t="shared" si="5"/>
      </c>
    </row>
    <row r="26" spans="1:20" ht="24" customHeight="1">
      <c r="A26" s="96"/>
      <c r="B26" s="96"/>
      <c r="C26" s="935"/>
      <c r="D26" s="191">
        <v>3</v>
      </c>
      <c r="E26" s="191">
        <v>59</v>
      </c>
      <c r="F26" s="92">
        <f t="shared" si="0"/>
        <v>0</v>
      </c>
      <c r="G26" s="92" t="str">
        <f t="shared" si="1"/>
        <v>選手</v>
      </c>
      <c r="H26" s="92" t="str">
        <f t="shared" si="2"/>
        <v>女</v>
      </c>
      <c r="I26" s="107" t="str">
        <f t="shared" si="3"/>
        <v>平成</v>
      </c>
      <c r="J26" s="958">
        <v>5</v>
      </c>
      <c r="K26" s="959">
        <v>2</v>
      </c>
      <c r="L26" s="109"/>
      <c r="M26" s="94"/>
      <c r="N26" s="94"/>
      <c r="O26" s="94"/>
      <c r="P26" s="94"/>
      <c r="Q26" s="116"/>
      <c r="R26" s="119">
        <v>1</v>
      </c>
      <c r="S26" s="95">
        <f t="shared" si="4"/>
      </c>
      <c r="T26" s="113">
        <f t="shared" si="5"/>
      </c>
    </row>
    <row r="27" spans="1:20" ht="24" customHeight="1">
      <c r="A27" s="96">
        <v>1</v>
      </c>
      <c r="B27" s="96" t="s">
        <v>122</v>
      </c>
      <c r="C27" s="935"/>
      <c r="D27" s="191">
        <v>3</v>
      </c>
      <c r="E27" s="191">
        <v>60</v>
      </c>
      <c r="F27" s="92">
        <f t="shared" si="0"/>
        <v>0</v>
      </c>
      <c r="G27" s="92" t="str">
        <f t="shared" si="1"/>
        <v>選手</v>
      </c>
      <c r="H27" s="92" t="str">
        <f t="shared" si="2"/>
        <v>女</v>
      </c>
      <c r="I27" s="107" t="str">
        <f t="shared" si="3"/>
        <v>平成</v>
      </c>
      <c r="J27" s="958">
        <v>5</v>
      </c>
      <c r="K27" s="959">
        <v>2</v>
      </c>
      <c r="L27" s="109"/>
      <c r="M27" s="94"/>
      <c r="N27" s="94"/>
      <c r="O27" s="94"/>
      <c r="P27" s="94"/>
      <c r="Q27" s="116"/>
      <c r="R27" s="119">
        <v>1</v>
      </c>
      <c r="S27" s="95">
        <f t="shared" si="4"/>
      </c>
      <c r="T27" s="113">
        <f t="shared" si="5"/>
      </c>
    </row>
    <row r="28" spans="1:20" ht="24" customHeight="1">
      <c r="A28" s="96">
        <v>2</v>
      </c>
      <c r="B28" s="96" t="s">
        <v>121</v>
      </c>
      <c r="C28" s="935"/>
      <c r="D28" s="191">
        <v>3</v>
      </c>
      <c r="E28" s="191">
        <v>61</v>
      </c>
      <c r="F28" s="92">
        <f t="shared" si="0"/>
        <v>0</v>
      </c>
      <c r="G28" s="92" t="str">
        <f t="shared" si="1"/>
        <v>選手</v>
      </c>
      <c r="H28" s="92" t="str">
        <f t="shared" si="2"/>
        <v>女</v>
      </c>
      <c r="I28" s="107" t="str">
        <f t="shared" si="3"/>
        <v>平成</v>
      </c>
      <c r="J28" s="958">
        <v>5</v>
      </c>
      <c r="K28" s="959">
        <v>2</v>
      </c>
      <c r="L28" s="109"/>
      <c r="M28" s="94"/>
      <c r="N28" s="94"/>
      <c r="O28" s="94"/>
      <c r="P28" s="94"/>
      <c r="Q28" s="116"/>
      <c r="R28" s="119">
        <v>1</v>
      </c>
      <c r="S28" s="95">
        <f t="shared" si="4"/>
      </c>
      <c r="T28" s="113">
        <f t="shared" si="5"/>
      </c>
    </row>
    <row r="29" spans="1:20" ht="24" customHeight="1">
      <c r="A29" s="96">
        <v>3</v>
      </c>
      <c r="B29" s="96" t="s">
        <v>123</v>
      </c>
      <c r="C29" s="935"/>
      <c r="D29" s="191">
        <v>3</v>
      </c>
      <c r="E29" s="191">
        <v>62</v>
      </c>
      <c r="F29" s="92">
        <f t="shared" si="0"/>
        <v>0</v>
      </c>
      <c r="G29" s="92" t="str">
        <f t="shared" si="1"/>
        <v>選手</v>
      </c>
      <c r="H29" s="92" t="str">
        <f t="shared" si="2"/>
        <v>女</v>
      </c>
      <c r="I29" s="107" t="str">
        <f t="shared" si="3"/>
        <v>平成</v>
      </c>
      <c r="J29" s="958">
        <v>5</v>
      </c>
      <c r="K29" s="959">
        <v>2</v>
      </c>
      <c r="L29" s="109"/>
      <c r="M29" s="94"/>
      <c r="N29" s="94"/>
      <c r="O29" s="94"/>
      <c r="P29" s="94"/>
      <c r="Q29" s="116"/>
      <c r="R29" s="119">
        <v>1</v>
      </c>
      <c r="S29" s="95">
        <f t="shared" si="4"/>
      </c>
      <c r="T29" s="113">
        <f t="shared" si="5"/>
      </c>
    </row>
    <row r="30" spans="1:20" ht="24" customHeight="1">
      <c r="A30" s="96">
        <v>4</v>
      </c>
      <c r="B30" s="96" t="s">
        <v>131</v>
      </c>
      <c r="C30" s="935"/>
      <c r="D30" s="191">
        <v>3</v>
      </c>
      <c r="E30" s="191">
        <v>63</v>
      </c>
      <c r="F30" s="92">
        <f t="shared" si="0"/>
        <v>0</v>
      </c>
      <c r="G30" s="92" t="str">
        <f t="shared" si="1"/>
        <v>選手</v>
      </c>
      <c r="H30" s="92" t="str">
        <f t="shared" si="2"/>
        <v>女</v>
      </c>
      <c r="I30" s="107" t="str">
        <f t="shared" si="3"/>
        <v>平成</v>
      </c>
      <c r="J30" s="958">
        <v>5</v>
      </c>
      <c r="K30" s="959">
        <v>2</v>
      </c>
      <c r="L30" s="109"/>
      <c r="M30" s="94"/>
      <c r="N30" s="94"/>
      <c r="O30" s="94"/>
      <c r="P30" s="94"/>
      <c r="Q30" s="116"/>
      <c r="R30" s="119">
        <v>1</v>
      </c>
      <c r="S30" s="95">
        <f t="shared" si="4"/>
      </c>
      <c r="T30" s="113">
        <f t="shared" si="5"/>
      </c>
    </row>
    <row r="31" spans="1:20" ht="24" customHeight="1">
      <c r="A31" s="96">
        <v>5</v>
      </c>
      <c r="B31" s="96" t="s">
        <v>132</v>
      </c>
      <c r="C31" s="935"/>
      <c r="D31" s="191">
        <v>3</v>
      </c>
      <c r="E31" s="191">
        <v>64</v>
      </c>
      <c r="F31" s="92">
        <f t="shared" si="0"/>
        <v>0</v>
      </c>
      <c r="G31" s="92" t="str">
        <f t="shared" si="1"/>
        <v>選手</v>
      </c>
      <c r="H31" s="92" t="str">
        <f t="shared" si="2"/>
        <v>女</v>
      </c>
      <c r="I31" s="107" t="str">
        <f t="shared" si="3"/>
        <v>平成</v>
      </c>
      <c r="J31" s="958">
        <v>5</v>
      </c>
      <c r="K31" s="959">
        <v>2</v>
      </c>
      <c r="L31" s="109"/>
      <c r="M31" s="94"/>
      <c r="N31" s="94"/>
      <c r="O31" s="94"/>
      <c r="P31" s="94"/>
      <c r="Q31" s="116"/>
      <c r="R31" s="119">
        <v>1</v>
      </c>
      <c r="S31" s="95">
        <f t="shared" si="4"/>
      </c>
      <c r="T31" s="113">
        <f t="shared" si="5"/>
      </c>
    </row>
    <row r="32" spans="1:20" ht="24" customHeight="1">
      <c r="A32" s="96">
        <v>6</v>
      </c>
      <c r="B32" s="96"/>
      <c r="C32" s="935"/>
      <c r="D32" s="191">
        <v>3</v>
      </c>
      <c r="E32" s="191">
        <v>65</v>
      </c>
      <c r="F32" s="92">
        <f t="shared" si="0"/>
        <v>0</v>
      </c>
      <c r="G32" s="92" t="str">
        <f t="shared" si="1"/>
        <v>選手</v>
      </c>
      <c r="H32" s="92" t="str">
        <f t="shared" si="2"/>
        <v>女</v>
      </c>
      <c r="I32" s="107" t="str">
        <f t="shared" si="3"/>
        <v>平成</v>
      </c>
      <c r="J32" s="958">
        <v>5</v>
      </c>
      <c r="K32" s="959">
        <v>2</v>
      </c>
      <c r="L32" s="109"/>
      <c r="M32" s="94"/>
      <c r="N32" s="94"/>
      <c r="O32" s="94"/>
      <c r="P32" s="94"/>
      <c r="Q32" s="116"/>
      <c r="R32" s="119">
        <v>1</v>
      </c>
      <c r="S32" s="95">
        <f t="shared" si="4"/>
      </c>
      <c r="T32" s="113">
        <f t="shared" si="5"/>
      </c>
    </row>
    <row r="33" spans="1:20" ht="24" customHeight="1">
      <c r="A33" s="96">
        <v>7</v>
      </c>
      <c r="B33" s="96"/>
      <c r="C33" s="935"/>
      <c r="D33" s="191">
        <v>3</v>
      </c>
      <c r="E33" s="191">
        <v>66</v>
      </c>
      <c r="F33" s="92">
        <f t="shared" si="0"/>
        <v>0</v>
      </c>
      <c r="G33" s="92" t="str">
        <f t="shared" si="1"/>
        <v>選手</v>
      </c>
      <c r="H33" s="92" t="str">
        <f t="shared" si="2"/>
        <v>女</v>
      </c>
      <c r="I33" s="107" t="str">
        <f t="shared" si="3"/>
        <v>平成</v>
      </c>
      <c r="J33" s="958">
        <v>5</v>
      </c>
      <c r="K33" s="959">
        <v>2</v>
      </c>
      <c r="L33" s="109"/>
      <c r="M33" s="94"/>
      <c r="N33" s="94"/>
      <c r="O33" s="94"/>
      <c r="P33" s="94"/>
      <c r="Q33" s="116"/>
      <c r="R33" s="119">
        <v>1</v>
      </c>
      <c r="S33" s="95">
        <f t="shared" si="4"/>
      </c>
      <c r="T33" s="113">
        <f t="shared" si="5"/>
      </c>
    </row>
    <row r="34" spans="1:20" ht="24" customHeight="1">
      <c r="A34" s="96">
        <v>8</v>
      </c>
      <c r="B34" s="96"/>
      <c r="C34" s="935"/>
      <c r="D34" s="191">
        <v>3</v>
      </c>
      <c r="E34" s="191">
        <v>67</v>
      </c>
      <c r="F34" s="92">
        <f t="shared" si="0"/>
        <v>0</v>
      </c>
      <c r="G34" s="92" t="str">
        <f t="shared" si="1"/>
        <v>選手</v>
      </c>
      <c r="H34" s="92" t="str">
        <f t="shared" si="2"/>
        <v>女</v>
      </c>
      <c r="I34" s="107" t="str">
        <f t="shared" si="3"/>
        <v>平成</v>
      </c>
      <c r="J34" s="958">
        <v>5</v>
      </c>
      <c r="K34" s="959">
        <v>2</v>
      </c>
      <c r="L34" s="109"/>
      <c r="M34" s="94"/>
      <c r="N34" s="94"/>
      <c r="O34" s="94"/>
      <c r="P34" s="94"/>
      <c r="Q34" s="116"/>
      <c r="R34" s="119">
        <v>1</v>
      </c>
      <c r="S34" s="95">
        <f t="shared" si="4"/>
      </c>
      <c r="T34" s="113">
        <f t="shared" si="5"/>
      </c>
    </row>
    <row r="35" spans="1:20" ht="24" customHeight="1">
      <c r="A35" s="96">
        <v>9</v>
      </c>
      <c r="B35" s="96"/>
      <c r="C35" s="935"/>
      <c r="D35" s="191">
        <v>3</v>
      </c>
      <c r="E35" s="191">
        <v>68</v>
      </c>
      <c r="F35" s="92">
        <f t="shared" si="0"/>
        <v>0</v>
      </c>
      <c r="G35" s="92" t="str">
        <f t="shared" si="1"/>
        <v>選手</v>
      </c>
      <c r="H35" s="92" t="str">
        <f t="shared" si="2"/>
        <v>女</v>
      </c>
      <c r="I35" s="107" t="str">
        <f t="shared" si="3"/>
        <v>平成</v>
      </c>
      <c r="J35" s="958">
        <v>5</v>
      </c>
      <c r="K35" s="959">
        <v>2</v>
      </c>
      <c r="L35" s="109"/>
      <c r="M35" s="94"/>
      <c r="N35" s="94"/>
      <c r="O35" s="94"/>
      <c r="P35" s="94"/>
      <c r="Q35" s="116"/>
      <c r="R35" s="119">
        <v>1</v>
      </c>
      <c r="S35" s="95">
        <f t="shared" si="4"/>
      </c>
      <c r="T35" s="113">
        <f t="shared" si="5"/>
      </c>
    </row>
    <row r="36" spans="1:20" ht="24" customHeight="1">
      <c r="A36" s="96"/>
      <c r="B36" s="96"/>
      <c r="C36" s="935"/>
      <c r="D36" s="191">
        <v>3</v>
      </c>
      <c r="E36" s="191">
        <v>69</v>
      </c>
      <c r="F36" s="92">
        <f t="shared" si="0"/>
        <v>0</v>
      </c>
      <c r="G36" s="92" t="str">
        <f t="shared" si="1"/>
        <v>選手</v>
      </c>
      <c r="H36" s="92" t="str">
        <f t="shared" si="2"/>
        <v>女</v>
      </c>
      <c r="I36" s="107" t="str">
        <f t="shared" si="3"/>
        <v>平成</v>
      </c>
      <c r="J36" s="958">
        <v>5</v>
      </c>
      <c r="K36" s="959">
        <v>2</v>
      </c>
      <c r="L36" s="109"/>
      <c r="M36" s="94"/>
      <c r="N36" s="94"/>
      <c r="O36" s="94"/>
      <c r="P36" s="94"/>
      <c r="Q36" s="116"/>
      <c r="R36" s="119">
        <v>1</v>
      </c>
      <c r="S36" s="95">
        <f t="shared" si="4"/>
      </c>
      <c r="T36" s="113">
        <f t="shared" si="5"/>
      </c>
    </row>
    <row r="37" spans="1:20" ht="24" customHeight="1">
      <c r="A37" s="96"/>
      <c r="B37" s="96"/>
      <c r="C37" s="935"/>
      <c r="D37" s="191">
        <v>3</v>
      </c>
      <c r="E37" s="191">
        <v>70</v>
      </c>
      <c r="F37" s="92">
        <f t="shared" si="0"/>
        <v>0</v>
      </c>
      <c r="G37" s="92" t="str">
        <f t="shared" si="1"/>
        <v>選手</v>
      </c>
      <c r="H37" s="92" t="str">
        <f t="shared" si="2"/>
        <v>女</v>
      </c>
      <c r="I37" s="107" t="str">
        <f t="shared" si="3"/>
        <v>平成</v>
      </c>
      <c r="J37" s="958">
        <v>5</v>
      </c>
      <c r="K37" s="959">
        <v>2</v>
      </c>
      <c r="L37" s="109"/>
      <c r="M37" s="94"/>
      <c r="N37" s="94"/>
      <c r="O37" s="94"/>
      <c r="P37" s="94"/>
      <c r="Q37" s="116"/>
      <c r="R37" s="119">
        <v>1</v>
      </c>
      <c r="S37" s="95">
        <f t="shared" si="4"/>
      </c>
      <c r="T37" s="113">
        <f t="shared" si="5"/>
      </c>
    </row>
    <row r="38" spans="1:20" ht="24" customHeight="1">
      <c r="A38" s="96"/>
      <c r="B38" s="96"/>
      <c r="C38" s="935"/>
      <c r="D38" s="191">
        <v>3</v>
      </c>
      <c r="E38" s="191">
        <v>71</v>
      </c>
      <c r="F38" s="92">
        <f t="shared" si="0"/>
        <v>0</v>
      </c>
      <c r="G38" s="92" t="str">
        <f t="shared" si="1"/>
        <v>選手</v>
      </c>
      <c r="H38" s="92" t="str">
        <f t="shared" si="2"/>
        <v>女</v>
      </c>
      <c r="I38" s="107" t="str">
        <f t="shared" si="3"/>
        <v>平成</v>
      </c>
      <c r="J38" s="958">
        <v>5</v>
      </c>
      <c r="K38" s="959">
        <v>2</v>
      </c>
      <c r="L38" s="109"/>
      <c r="M38" s="94"/>
      <c r="N38" s="94"/>
      <c r="O38" s="94"/>
      <c r="P38" s="94"/>
      <c r="Q38" s="116"/>
      <c r="R38" s="119">
        <v>1</v>
      </c>
      <c r="S38" s="95">
        <f t="shared" si="4"/>
      </c>
      <c r="T38" s="113">
        <f t="shared" si="5"/>
      </c>
    </row>
    <row r="39" spans="1:20" ht="24" customHeight="1">
      <c r="A39" s="96"/>
      <c r="B39" s="96"/>
      <c r="C39" s="935"/>
      <c r="D39" s="191">
        <v>3</v>
      </c>
      <c r="E39" s="191">
        <v>72</v>
      </c>
      <c r="F39" s="92">
        <f t="shared" si="0"/>
        <v>0</v>
      </c>
      <c r="G39" s="92" t="str">
        <f t="shared" si="1"/>
        <v>選手</v>
      </c>
      <c r="H39" s="92" t="str">
        <f t="shared" si="2"/>
        <v>女</v>
      </c>
      <c r="I39" s="107" t="str">
        <f t="shared" si="3"/>
        <v>平成</v>
      </c>
      <c r="J39" s="958">
        <v>5</v>
      </c>
      <c r="K39" s="959">
        <v>2</v>
      </c>
      <c r="L39" s="109"/>
      <c r="M39" s="94"/>
      <c r="N39" s="94"/>
      <c r="O39" s="94"/>
      <c r="P39" s="94"/>
      <c r="Q39" s="116"/>
      <c r="R39" s="119">
        <v>1</v>
      </c>
      <c r="S39" s="95">
        <f t="shared" si="4"/>
      </c>
      <c r="T39" s="113">
        <f t="shared" si="5"/>
      </c>
    </row>
    <row r="40" spans="1:20" ht="24" customHeight="1">
      <c r="A40" s="96"/>
      <c r="B40" s="96"/>
      <c r="C40" s="935"/>
      <c r="D40" s="191">
        <v>3</v>
      </c>
      <c r="E40" s="191">
        <v>73</v>
      </c>
      <c r="F40" s="92">
        <f t="shared" si="0"/>
        <v>0</v>
      </c>
      <c r="G40" s="92" t="str">
        <f t="shared" si="1"/>
        <v>選手</v>
      </c>
      <c r="H40" s="92" t="str">
        <f t="shared" si="2"/>
        <v>女</v>
      </c>
      <c r="I40" s="107" t="str">
        <f t="shared" si="3"/>
        <v>平成</v>
      </c>
      <c r="J40" s="958">
        <v>5</v>
      </c>
      <c r="K40" s="959">
        <v>2</v>
      </c>
      <c r="L40" s="109"/>
      <c r="M40" s="94"/>
      <c r="N40" s="94"/>
      <c r="O40" s="94"/>
      <c r="P40" s="94"/>
      <c r="Q40" s="116"/>
      <c r="R40" s="119">
        <v>1</v>
      </c>
      <c r="S40" s="95">
        <f t="shared" si="4"/>
      </c>
      <c r="T40" s="113">
        <f t="shared" si="5"/>
      </c>
    </row>
    <row r="41" spans="1:20" ht="24" customHeight="1">
      <c r="A41" s="96"/>
      <c r="B41" s="96"/>
      <c r="C41" s="935"/>
      <c r="D41" s="191">
        <v>3</v>
      </c>
      <c r="E41" s="191">
        <v>74</v>
      </c>
      <c r="F41" s="92">
        <f t="shared" si="0"/>
        <v>0</v>
      </c>
      <c r="G41" s="92" t="str">
        <f t="shared" si="1"/>
        <v>選手</v>
      </c>
      <c r="H41" s="92" t="str">
        <f t="shared" si="2"/>
        <v>女</v>
      </c>
      <c r="I41" s="107" t="str">
        <f t="shared" si="3"/>
        <v>平成</v>
      </c>
      <c r="J41" s="958">
        <v>5</v>
      </c>
      <c r="K41" s="959">
        <v>2</v>
      </c>
      <c r="L41" s="109"/>
      <c r="M41" s="94"/>
      <c r="N41" s="94"/>
      <c r="O41" s="94"/>
      <c r="P41" s="94"/>
      <c r="Q41" s="116"/>
      <c r="R41" s="119">
        <v>1</v>
      </c>
      <c r="S41" s="95">
        <f t="shared" si="4"/>
      </c>
      <c r="T41" s="113">
        <f t="shared" si="5"/>
      </c>
    </row>
    <row r="42" spans="1:20" ht="24" customHeight="1">
      <c r="A42" s="96"/>
      <c r="B42" s="96"/>
      <c r="C42" s="935"/>
      <c r="D42" s="191">
        <v>3</v>
      </c>
      <c r="E42" s="191">
        <v>75</v>
      </c>
      <c r="F42" s="92">
        <f t="shared" si="0"/>
        <v>0</v>
      </c>
      <c r="G42" s="92" t="str">
        <f t="shared" si="1"/>
        <v>選手</v>
      </c>
      <c r="H42" s="92" t="str">
        <f t="shared" si="2"/>
        <v>女</v>
      </c>
      <c r="I42" s="107" t="str">
        <f t="shared" si="3"/>
        <v>平成</v>
      </c>
      <c r="J42" s="958">
        <v>5</v>
      </c>
      <c r="K42" s="959">
        <v>2</v>
      </c>
      <c r="L42" s="109"/>
      <c r="M42" s="94"/>
      <c r="N42" s="94"/>
      <c r="O42" s="94"/>
      <c r="P42" s="94"/>
      <c r="Q42" s="116"/>
      <c r="R42" s="119">
        <v>1</v>
      </c>
      <c r="S42" s="95">
        <f t="shared" si="4"/>
      </c>
      <c r="T42" s="113">
        <f t="shared" si="5"/>
      </c>
    </row>
    <row r="43" spans="1:20" ht="24" customHeight="1">
      <c r="A43" s="96"/>
      <c r="B43" s="96"/>
      <c r="C43" s="935"/>
      <c r="D43" s="191">
        <v>3</v>
      </c>
      <c r="E43" s="191">
        <v>76</v>
      </c>
      <c r="F43" s="92">
        <f t="shared" si="0"/>
        <v>0</v>
      </c>
      <c r="G43" s="92" t="str">
        <f t="shared" si="1"/>
        <v>選手</v>
      </c>
      <c r="H43" s="92" t="str">
        <f t="shared" si="2"/>
        <v>女</v>
      </c>
      <c r="I43" s="107" t="str">
        <f t="shared" si="3"/>
        <v>平成</v>
      </c>
      <c r="J43" s="958">
        <v>5</v>
      </c>
      <c r="K43" s="959">
        <v>2</v>
      </c>
      <c r="L43" s="109"/>
      <c r="M43" s="94"/>
      <c r="N43" s="94"/>
      <c r="O43" s="94"/>
      <c r="P43" s="94"/>
      <c r="Q43" s="116"/>
      <c r="R43" s="119">
        <v>1</v>
      </c>
      <c r="S43" s="95">
        <f t="shared" si="4"/>
      </c>
      <c r="T43" s="113">
        <f t="shared" si="5"/>
      </c>
    </row>
    <row r="44" spans="1:20" ht="24" customHeight="1">
      <c r="A44" s="96"/>
      <c r="B44" s="96"/>
      <c r="C44" s="935"/>
      <c r="D44" s="191">
        <v>3</v>
      </c>
      <c r="E44" s="191">
        <v>77</v>
      </c>
      <c r="F44" s="92">
        <f t="shared" si="0"/>
        <v>0</v>
      </c>
      <c r="G44" s="92" t="str">
        <f t="shared" si="1"/>
        <v>選手</v>
      </c>
      <c r="H44" s="92" t="str">
        <f t="shared" si="2"/>
        <v>女</v>
      </c>
      <c r="I44" s="107" t="str">
        <f t="shared" si="3"/>
        <v>平成</v>
      </c>
      <c r="J44" s="958">
        <v>5</v>
      </c>
      <c r="K44" s="959">
        <v>2</v>
      </c>
      <c r="L44" s="109"/>
      <c r="M44" s="94"/>
      <c r="N44" s="94"/>
      <c r="O44" s="94"/>
      <c r="P44" s="94"/>
      <c r="Q44" s="116"/>
      <c r="R44" s="119">
        <v>1</v>
      </c>
      <c r="S44" s="95">
        <f t="shared" si="4"/>
      </c>
      <c r="T44" s="113">
        <f t="shared" si="5"/>
      </c>
    </row>
    <row r="45" spans="1:20" ht="24" customHeight="1">
      <c r="A45" s="96"/>
      <c r="B45" s="96"/>
      <c r="C45" s="935"/>
      <c r="D45" s="191">
        <v>3</v>
      </c>
      <c r="E45" s="191">
        <v>78</v>
      </c>
      <c r="F45" s="92">
        <f t="shared" si="0"/>
        <v>0</v>
      </c>
      <c r="G45" s="92" t="str">
        <f t="shared" si="1"/>
        <v>選手</v>
      </c>
      <c r="H45" s="92" t="str">
        <f t="shared" si="2"/>
        <v>女</v>
      </c>
      <c r="I45" s="107" t="str">
        <f t="shared" si="3"/>
        <v>平成</v>
      </c>
      <c r="J45" s="958">
        <v>5</v>
      </c>
      <c r="K45" s="959">
        <v>2</v>
      </c>
      <c r="L45" s="109"/>
      <c r="M45" s="94"/>
      <c r="N45" s="94"/>
      <c r="O45" s="94"/>
      <c r="P45" s="94"/>
      <c r="Q45" s="116"/>
      <c r="R45" s="119">
        <v>1</v>
      </c>
      <c r="S45" s="95">
        <f t="shared" si="4"/>
      </c>
      <c r="T45" s="113">
        <f t="shared" si="5"/>
      </c>
    </row>
    <row r="46" spans="1:20" ht="24" customHeight="1">
      <c r="A46" s="96"/>
      <c r="B46" s="96"/>
      <c r="C46" s="935"/>
      <c r="D46" s="191">
        <v>3</v>
      </c>
      <c r="E46" s="191">
        <v>79</v>
      </c>
      <c r="F46" s="92">
        <f t="shared" si="0"/>
        <v>0</v>
      </c>
      <c r="G46" s="92" t="str">
        <f t="shared" si="1"/>
        <v>選手</v>
      </c>
      <c r="H46" s="92" t="str">
        <f t="shared" si="2"/>
        <v>女</v>
      </c>
      <c r="I46" s="107" t="str">
        <f t="shared" si="3"/>
        <v>平成</v>
      </c>
      <c r="J46" s="958">
        <v>5</v>
      </c>
      <c r="K46" s="959">
        <v>2</v>
      </c>
      <c r="L46" s="109"/>
      <c r="M46" s="94"/>
      <c r="N46" s="94"/>
      <c r="O46" s="94"/>
      <c r="P46" s="94"/>
      <c r="Q46" s="116"/>
      <c r="R46" s="119">
        <v>1</v>
      </c>
      <c r="S46" s="95">
        <f t="shared" si="4"/>
      </c>
      <c r="T46" s="113">
        <f t="shared" si="5"/>
      </c>
    </row>
    <row r="47" spans="1:20" ht="24" customHeight="1">
      <c r="A47" s="96"/>
      <c r="B47" s="96"/>
      <c r="C47" s="935"/>
      <c r="D47" s="191">
        <v>3</v>
      </c>
      <c r="E47" s="191">
        <v>80</v>
      </c>
      <c r="F47" s="92">
        <f t="shared" si="0"/>
        <v>0</v>
      </c>
      <c r="G47" s="92" t="str">
        <f t="shared" si="1"/>
        <v>選手</v>
      </c>
      <c r="H47" s="92" t="str">
        <f t="shared" si="2"/>
        <v>女</v>
      </c>
      <c r="I47" s="107" t="str">
        <f t="shared" si="3"/>
        <v>平成</v>
      </c>
      <c r="J47" s="958">
        <v>5</v>
      </c>
      <c r="K47" s="959">
        <v>2</v>
      </c>
      <c r="L47" s="109"/>
      <c r="M47" s="94"/>
      <c r="N47" s="94"/>
      <c r="O47" s="94"/>
      <c r="P47" s="94"/>
      <c r="Q47" s="116"/>
      <c r="R47" s="119">
        <v>1</v>
      </c>
      <c r="S47" s="95">
        <f t="shared" si="4"/>
      </c>
      <c r="T47" s="113">
        <f t="shared" si="5"/>
      </c>
    </row>
    <row r="48" spans="1:20" ht="24" customHeight="1">
      <c r="A48" s="96"/>
      <c r="B48" s="96"/>
      <c r="C48" s="935"/>
      <c r="D48" s="191">
        <v>3</v>
      </c>
      <c r="E48" s="191">
        <v>81</v>
      </c>
      <c r="F48" s="92">
        <f t="shared" si="0"/>
        <v>0</v>
      </c>
      <c r="G48" s="92" t="str">
        <f t="shared" si="1"/>
        <v>選手</v>
      </c>
      <c r="H48" s="92" t="str">
        <f t="shared" si="2"/>
        <v>女</v>
      </c>
      <c r="I48" s="107" t="str">
        <f t="shared" si="3"/>
        <v>平成</v>
      </c>
      <c r="J48" s="958">
        <v>5</v>
      </c>
      <c r="K48" s="959">
        <v>2</v>
      </c>
      <c r="L48" s="109"/>
      <c r="M48" s="94"/>
      <c r="N48" s="94"/>
      <c r="O48" s="94"/>
      <c r="P48" s="94"/>
      <c r="Q48" s="116"/>
      <c r="R48" s="119">
        <v>1</v>
      </c>
      <c r="S48" s="95">
        <f t="shared" si="4"/>
      </c>
      <c r="T48" s="113">
        <f t="shared" si="5"/>
      </c>
    </row>
    <row r="49" spans="1:20" ht="24" customHeight="1">
      <c r="A49" s="96"/>
      <c r="B49" s="96"/>
      <c r="C49" s="935"/>
      <c r="D49" s="191">
        <v>3</v>
      </c>
      <c r="E49" s="191">
        <v>82</v>
      </c>
      <c r="F49" s="92">
        <f t="shared" si="0"/>
        <v>0</v>
      </c>
      <c r="G49" s="92" t="str">
        <f t="shared" si="1"/>
        <v>選手</v>
      </c>
      <c r="H49" s="92" t="str">
        <f t="shared" si="2"/>
        <v>女</v>
      </c>
      <c r="I49" s="107" t="str">
        <f t="shared" si="3"/>
        <v>平成</v>
      </c>
      <c r="J49" s="958">
        <v>5</v>
      </c>
      <c r="K49" s="959">
        <v>2</v>
      </c>
      <c r="L49" s="109"/>
      <c r="M49" s="94"/>
      <c r="N49" s="94"/>
      <c r="O49" s="94"/>
      <c r="P49" s="94"/>
      <c r="Q49" s="116"/>
      <c r="R49" s="119">
        <v>1</v>
      </c>
      <c r="S49" s="95">
        <f t="shared" si="4"/>
      </c>
      <c r="T49" s="113">
        <f t="shared" si="5"/>
      </c>
    </row>
    <row r="50" spans="1:20" ht="24" customHeight="1">
      <c r="A50" s="96"/>
      <c r="B50" s="96"/>
      <c r="C50" s="935"/>
      <c r="D50" s="191">
        <v>3</v>
      </c>
      <c r="E50" s="191">
        <v>83</v>
      </c>
      <c r="F50" s="92">
        <f t="shared" si="0"/>
        <v>0</v>
      </c>
      <c r="G50" s="92" t="str">
        <f t="shared" si="1"/>
        <v>選手</v>
      </c>
      <c r="H50" s="92" t="str">
        <f t="shared" si="2"/>
        <v>女</v>
      </c>
      <c r="I50" s="107" t="str">
        <f t="shared" si="3"/>
        <v>平成</v>
      </c>
      <c r="J50" s="958">
        <v>5</v>
      </c>
      <c r="K50" s="959">
        <v>2</v>
      </c>
      <c r="L50" s="109"/>
      <c r="M50" s="94"/>
      <c r="N50" s="94"/>
      <c r="O50" s="94"/>
      <c r="P50" s="94"/>
      <c r="Q50" s="116"/>
      <c r="R50" s="119">
        <v>1</v>
      </c>
      <c r="S50" s="95">
        <f t="shared" si="4"/>
      </c>
      <c r="T50" s="113">
        <f t="shared" si="5"/>
      </c>
    </row>
    <row r="51" spans="1:20" ht="24" customHeight="1">
      <c r="A51" s="96"/>
      <c r="B51" s="96"/>
      <c r="C51" s="935"/>
      <c r="D51" s="191">
        <v>3</v>
      </c>
      <c r="E51" s="191">
        <v>84</v>
      </c>
      <c r="F51" s="92">
        <f t="shared" si="0"/>
        <v>0</v>
      </c>
      <c r="G51" s="92" t="str">
        <f t="shared" si="1"/>
        <v>選手</v>
      </c>
      <c r="H51" s="92" t="str">
        <f t="shared" si="2"/>
        <v>女</v>
      </c>
      <c r="I51" s="107" t="str">
        <f t="shared" si="3"/>
        <v>平成</v>
      </c>
      <c r="J51" s="958">
        <v>5</v>
      </c>
      <c r="K51" s="959">
        <v>2</v>
      </c>
      <c r="L51" s="109"/>
      <c r="M51" s="94"/>
      <c r="N51" s="94"/>
      <c r="O51" s="94"/>
      <c r="P51" s="94"/>
      <c r="Q51" s="116"/>
      <c r="R51" s="119">
        <v>1</v>
      </c>
      <c r="S51" s="95">
        <f t="shared" si="4"/>
      </c>
      <c r="T51" s="113">
        <f t="shared" si="5"/>
      </c>
    </row>
    <row r="52" spans="1:20" ht="24" customHeight="1">
      <c r="A52" s="96"/>
      <c r="B52" s="96"/>
      <c r="C52" s="935"/>
      <c r="D52" s="191">
        <v>3</v>
      </c>
      <c r="E52" s="191">
        <v>85</v>
      </c>
      <c r="F52" s="92">
        <f t="shared" si="0"/>
        <v>0</v>
      </c>
      <c r="G52" s="92" t="str">
        <f t="shared" si="1"/>
        <v>選手</v>
      </c>
      <c r="H52" s="92" t="str">
        <f t="shared" si="2"/>
        <v>女</v>
      </c>
      <c r="I52" s="107" t="str">
        <f t="shared" si="3"/>
        <v>平成</v>
      </c>
      <c r="J52" s="958">
        <v>5</v>
      </c>
      <c r="K52" s="959">
        <v>2</v>
      </c>
      <c r="L52" s="109"/>
      <c r="M52" s="94"/>
      <c r="N52" s="94"/>
      <c r="O52" s="94"/>
      <c r="P52" s="94"/>
      <c r="Q52" s="116"/>
      <c r="R52" s="119">
        <v>1</v>
      </c>
      <c r="S52" s="95">
        <f t="shared" si="4"/>
      </c>
      <c r="T52" s="113">
        <f t="shared" si="5"/>
      </c>
    </row>
    <row r="53" spans="1:20" ht="24" customHeight="1">
      <c r="A53" s="96"/>
      <c r="B53" s="96"/>
      <c r="C53" s="935"/>
      <c r="D53" s="191">
        <v>3</v>
      </c>
      <c r="E53" s="191">
        <v>86</v>
      </c>
      <c r="F53" s="92">
        <f t="shared" si="0"/>
        <v>0</v>
      </c>
      <c r="G53" s="92" t="str">
        <f t="shared" si="1"/>
        <v>選手</v>
      </c>
      <c r="H53" s="92" t="str">
        <f t="shared" si="2"/>
        <v>女</v>
      </c>
      <c r="I53" s="107" t="str">
        <f t="shared" si="3"/>
        <v>平成</v>
      </c>
      <c r="J53" s="958">
        <v>5</v>
      </c>
      <c r="K53" s="959">
        <v>2</v>
      </c>
      <c r="L53" s="109"/>
      <c r="M53" s="94"/>
      <c r="N53" s="94"/>
      <c r="O53" s="94"/>
      <c r="P53" s="94"/>
      <c r="Q53" s="116"/>
      <c r="R53" s="119">
        <v>1</v>
      </c>
      <c r="S53" s="95">
        <f t="shared" si="4"/>
      </c>
      <c r="T53" s="113">
        <f t="shared" si="5"/>
      </c>
    </row>
    <row r="54" spans="1:20" ht="24" customHeight="1">
      <c r="A54" s="96"/>
      <c r="B54" s="96"/>
      <c r="C54" s="935"/>
      <c r="D54" s="191">
        <v>3</v>
      </c>
      <c r="E54" s="191">
        <v>87</v>
      </c>
      <c r="F54" s="92">
        <f t="shared" si="0"/>
        <v>0</v>
      </c>
      <c r="G54" s="92" t="str">
        <f t="shared" si="1"/>
        <v>選手</v>
      </c>
      <c r="H54" s="92" t="str">
        <f t="shared" si="2"/>
        <v>女</v>
      </c>
      <c r="I54" s="107" t="str">
        <f t="shared" si="3"/>
        <v>平成</v>
      </c>
      <c r="J54" s="958">
        <v>5</v>
      </c>
      <c r="K54" s="959">
        <v>2</v>
      </c>
      <c r="L54" s="109"/>
      <c r="M54" s="94"/>
      <c r="N54" s="94"/>
      <c r="O54" s="94"/>
      <c r="P54" s="94"/>
      <c r="Q54" s="116"/>
      <c r="R54" s="119">
        <v>1</v>
      </c>
      <c r="S54" s="95">
        <f t="shared" si="4"/>
      </c>
      <c r="T54" s="113">
        <f t="shared" si="5"/>
      </c>
    </row>
    <row r="55" spans="1:20" ht="24" customHeight="1">
      <c r="A55" s="96"/>
      <c r="B55" s="96"/>
      <c r="C55" s="935"/>
      <c r="D55" s="191">
        <v>3</v>
      </c>
      <c r="E55" s="191">
        <v>88</v>
      </c>
      <c r="F55" s="92">
        <f t="shared" si="0"/>
        <v>0</v>
      </c>
      <c r="G55" s="92" t="str">
        <f t="shared" si="1"/>
        <v>選手</v>
      </c>
      <c r="H55" s="92" t="str">
        <f t="shared" si="2"/>
        <v>女</v>
      </c>
      <c r="I55" s="107" t="str">
        <f t="shared" si="3"/>
        <v>平成</v>
      </c>
      <c r="J55" s="958">
        <v>5</v>
      </c>
      <c r="K55" s="959">
        <v>2</v>
      </c>
      <c r="L55" s="109"/>
      <c r="M55" s="94"/>
      <c r="N55" s="94"/>
      <c r="O55" s="94"/>
      <c r="P55" s="94"/>
      <c r="Q55" s="116"/>
      <c r="R55" s="119">
        <v>1</v>
      </c>
      <c r="S55" s="95">
        <f t="shared" si="4"/>
      </c>
      <c r="T55" s="113">
        <f t="shared" si="5"/>
      </c>
    </row>
    <row r="56" spans="1:20" ht="24" customHeight="1">
      <c r="A56" s="96"/>
      <c r="B56" s="96"/>
      <c r="C56" s="935"/>
      <c r="D56" s="191">
        <v>3</v>
      </c>
      <c r="E56" s="191">
        <v>89</v>
      </c>
      <c r="F56" s="92">
        <f t="shared" si="0"/>
        <v>0</v>
      </c>
      <c r="G56" s="92" t="str">
        <f t="shared" si="1"/>
        <v>選手</v>
      </c>
      <c r="H56" s="92" t="str">
        <f t="shared" si="2"/>
        <v>女</v>
      </c>
      <c r="I56" s="107" t="str">
        <f t="shared" si="3"/>
        <v>平成</v>
      </c>
      <c r="J56" s="958">
        <v>5</v>
      </c>
      <c r="K56" s="959">
        <v>2</v>
      </c>
      <c r="L56" s="109"/>
      <c r="M56" s="94"/>
      <c r="N56" s="94"/>
      <c r="O56" s="94"/>
      <c r="P56" s="94"/>
      <c r="Q56" s="116"/>
      <c r="R56" s="119">
        <v>1</v>
      </c>
      <c r="S56" s="95">
        <f t="shared" si="4"/>
      </c>
      <c r="T56" s="113">
        <f t="shared" si="5"/>
      </c>
    </row>
    <row r="57" spans="1:20" ht="24" customHeight="1" thickBot="1">
      <c r="A57" s="96"/>
      <c r="B57" s="96"/>
      <c r="C57" s="935"/>
      <c r="D57" s="953">
        <v>3</v>
      </c>
      <c r="E57" s="953">
        <v>90</v>
      </c>
      <c r="F57" s="954">
        <f t="shared" si="0"/>
        <v>0</v>
      </c>
      <c r="G57" s="954" t="str">
        <f t="shared" si="1"/>
        <v>選手</v>
      </c>
      <c r="H57" s="954" t="str">
        <f t="shared" si="2"/>
        <v>女</v>
      </c>
      <c r="I57" s="955" t="str">
        <f t="shared" si="3"/>
        <v>平成</v>
      </c>
      <c r="J57" s="960">
        <v>5</v>
      </c>
      <c r="K57" s="961">
        <v>2</v>
      </c>
      <c r="L57" s="109"/>
      <c r="M57" s="94"/>
      <c r="N57" s="94"/>
      <c r="O57" s="94"/>
      <c r="P57" s="94"/>
      <c r="Q57" s="116"/>
      <c r="R57" s="120">
        <v>1</v>
      </c>
      <c r="S57" s="121">
        <f t="shared" si="4"/>
      </c>
      <c r="T57" s="114">
        <f t="shared" si="5"/>
      </c>
    </row>
    <row r="58" spans="1:2" ht="13.5">
      <c r="A58" s="96"/>
      <c r="B58" s="96"/>
    </row>
    <row r="59" spans="1:2" ht="13.5">
      <c r="A59" s="96"/>
      <c r="B59" s="96"/>
    </row>
    <row r="60" spans="1:2" ht="13.5">
      <c r="A60" s="96"/>
      <c r="B60" s="96"/>
    </row>
    <row r="61" spans="1:2" ht="13.5">
      <c r="A61" s="96"/>
      <c r="B61" s="96"/>
    </row>
    <row r="62" spans="1:2" ht="13.5">
      <c r="A62" s="96"/>
      <c r="B62" s="96"/>
    </row>
    <row r="63" spans="1:2" ht="13.5">
      <c r="A63" s="96"/>
      <c r="B63" s="96"/>
    </row>
    <row r="64" spans="1:2" ht="13.5">
      <c r="A64" s="96"/>
      <c r="B64" s="96"/>
    </row>
    <row r="65" spans="1:2" ht="13.5">
      <c r="A65" s="96"/>
      <c r="B65" s="96"/>
    </row>
    <row r="66" spans="1:2" ht="13.5">
      <c r="A66" s="96"/>
      <c r="B66" s="96"/>
    </row>
    <row r="67" spans="1:2" ht="13.5">
      <c r="A67" s="96"/>
      <c r="B67" s="96"/>
    </row>
    <row r="68" spans="1:2" ht="13.5">
      <c r="A68" s="96"/>
      <c r="B68" s="96"/>
    </row>
    <row r="69" spans="1:2" ht="13.5">
      <c r="A69" s="96"/>
      <c r="B69" s="96"/>
    </row>
    <row r="70" spans="1:2" ht="13.5">
      <c r="A70" s="96"/>
      <c r="B70" s="96"/>
    </row>
    <row r="71" spans="1:2" ht="13.5">
      <c r="A71" s="96"/>
      <c r="B71" s="96"/>
    </row>
    <row r="72" spans="1:2" ht="13.5">
      <c r="A72" s="96"/>
      <c r="B72" s="96"/>
    </row>
  </sheetData>
  <sheetProtection password="E630" sheet="1" objects="1" scenarios="1"/>
  <mergeCells count="13">
    <mergeCell ref="T7:T8"/>
    <mergeCell ref="C13:C17"/>
    <mergeCell ref="C18:C57"/>
    <mergeCell ref="Q2:T2"/>
    <mergeCell ref="J3:K3"/>
    <mergeCell ref="J6:K6"/>
    <mergeCell ref="F1:H1"/>
    <mergeCell ref="J5:K5"/>
    <mergeCell ref="J1:K1"/>
    <mergeCell ref="J2:K2"/>
    <mergeCell ref="N1:P1"/>
    <mergeCell ref="F4:H4"/>
    <mergeCell ref="F3:H3"/>
  </mergeCells>
  <printOptions/>
  <pageMargins left="0.75" right="0.75" top="1" bottom="1"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1"/>
  </sheetPr>
  <dimension ref="B2:CJ112"/>
  <sheetViews>
    <sheetView workbookViewId="0" topLeftCell="A1">
      <selection activeCell="AE29" sqref="AE29:AF30"/>
    </sheetView>
  </sheetViews>
  <sheetFormatPr defaultColWidth="9.00390625" defaultRowHeight="13.5"/>
  <cols>
    <col min="1" max="1" width="0.5" style="9" customWidth="1"/>
    <col min="2" max="7" width="2.00390625" style="9" customWidth="1"/>
    <col min="8" max="8" width="4.25390625" style="9" hidden="1" customWidth="1"/>
    <col min="9" max="16" width="2.00390625" style="9" customWidth="1"/>
    <col min="17" max="18" width="3.00390625" style="9" customWidth="1"/>
    <col min="19" max="61" width="2.00390625" style="9" customWidth="1"/>
    <col min="62" max="64" width="1.75390625" style="9" customWidth="1"/>
    <col min="65" max="65" width="1.875" style="9" customWidth="1"/>
    <col min="66" max="68" width="1.75390625" style="9" customWidth="1"/>
    <col min="69" max="69" width="1.875" style="9" customWidth="1"/>
    <col min="70" max="73" width="1.75390625" style="9" customWidth="1"/>
    <col min="74" max="77" width="2.00390625" style="9" customWidth="1"/>
    <col min="78" max="78" width="1.875" style="51" customWidth="1"/>
    <col min="79" max="79" width="1.875" style="9" customWidth="1"/>
    <col min="80" max="80" width="3.375" style="9" bestFit="1" customWidth="1"/>
    <col min="81" max="87" width="5.625" style="9" customWidth="1"/>
    <col min="88" max="16384" width="9.00390625" style="9" customWidth="1"/>
  </cols>
  <sheetData>
    <row r="1" ht="2.25" customHeight="1" thickBot="1"/>
    <row r="2" spans="2:78" s="16" customFormat="1" ht="17.25" customHeight="1" thickBot="1">
      <c r="B2" s="758" t="s">
        <v>54</v>
      </c>
      <c r="C2" s="647"/>
      <c r="D2" s="647"/>
      <c r="E2" s="647"/>
      <c r="F2" s="647"/>
      <c r="G2" s="647"/>
      <c r="H2" s="647"/>
      <c r="I2" s="647"/>
      <c r="J2" s="647"/>
      <c r="K2" s="647"/>
      <c r="L2" s="647"/>
      <c r="M2" s="647"/>
      <c r="N2" s="647"/>
      <c r="O2" s="647"/>
      <c r="P2" s="647"/>
      <c r="Q2" s="647"/>
      <c r="R2" s="648"/>
      <c r="S2" s="10"/>
      <c r="T2" s="11"/>
      <c r="U2" s="759" t="s">
        <v>30</v>
      </c>
      <c r="V2" s="759"/>
      <c r="W2" s="759"/>
      <c r="X2" s="759" t="s">
        <v>20</v>
      </c>
      <c r="Y2" s="649" t="s">
        <v>378</v>
      </c>
      <c r="Z2" s="649"/>
      <c r="AA2" s="649"/>
      <c r="AB2" s="759" t="s">
        <v>17</v>
      </c>
      <c r="AC2" s="759" t="s">
        <v>39</v>
      </c>
      <c r="AD2" s="759"/>
      <c r="AE2" s="759"/>
      <c r="AF2" s="11"/>
      <c r="AG2" s="12"/>
      <c r="AH2" s="760" t="s">
        <v>9</v>
      </c>
      <c r="AI2" s="760"/>
      <c r="AJ2" s="760"/>
      <c r="AK2" s="760"/>
      <c r="AL2" s="760"/>
      <c r="AM2" s="760"/>
      <c r="AN2" s="760"/>
      <c r="AO2" s="760"/>
      <c r="AP2" s="760"/>
      <c r="AQ2" s="760"/>
      <c r="AR2" s="760"/>
      <c r="AS2" s="760"/>
      <c r="AT2" s="760"/>
      <c r="AU2" s="760"/>
      <c r="AV2" s="760"/>
      <c r="AW2" s="760"/>
      <c r="AX2" s="760"/>
      <c r="AY2" s="760"/>
      <c r="AZ2" s="760"/>
      <c r="BA2" s="760"/>
      <c r="BB2" s="760"/>
      <c r="BC2" s="760"/>
      <c r="BD2" s="760"/>
      <c r="BE2" s="760"/>
      <c r="BF2" s="760"/>
      <c r="BG2" s="13"/>
      <c r="BH2" s="13"/>
      <c r="BI2" s="13"/>
      <c r="BJ2" s="13"/>
      <c r="BK2" s="927" t="str">
        <f>VLOOKUP('男子入力欄'!T7,継続,2,FALSE)</f>
        <v>継続</v>
      </c>
      <c r="BL2" s="928"/>
      <c r="BM2" s="928"/>
      <c r="BN2" s="928"/>
      <c r="BO2" s="929"/>
      <c r="BP2" s="14"/>
      <c r="BQ2" s="14"/>
      <c r="BR2" s="14"/>
      <c r="BS2" s="14"/>
      <c r="BT2" s="15" t="s">
        <v>8</v>
      </c>
      <c r="BU2" s="645"/>
      <c r="BV2" s="645"/>
      <c r="BW2" s="645"/>
      <c r="BX2" s="645"/>
      <c r="BZ2" s="54"/>
    </row>
    <row r="3" spans="2:78" s="23" customFormat="1" ht="7.5" customHeight="1" thickBot="1">
      <c r="B3" s="17"/>
      <c r="C3" s="17"/>
      <c r="D3" s="17"/>
      <c r="E3" s="17"/>
      <c r="F3" s="17"/>
      <c r="G3" s="17"/>
      <c r="H3" s="17"/>
      <c r="I3" s="17"/>
      <c r="J3" s="17"/>
      <c r="K3" s="17"/>
      <c r="L3" s="17"/>
      <c r="M3" s="17"/>
      <c r="N3" s="17"/>
      <c r="O3" s="17"/>
      <c r="P3" s="17"/>
      <c r="Q3" s="17"/>
      <c r="R3" s="18"/>
      <c r="S3" s="18"/>
      <c r="T3" s="19"/>
      <c r="U3" s="759"/>
      <c r="V3" s="759"/>
      <c r="W3" s="759"/>
      <c r="X3" s="759"/>
      <c r="Y3" s="649"/>
      <c r="Z3" s="649"/>
      <c r="AA3" s="649"/>
      <c r="AB3" s="759"/>
      <c r="AC3" s="759"/>
      <c r="AD3" s="759"/>
      <c r="AE3" s="759"/>
      <c r="AF3" s="20"/>
      <c r="AG3" s="12"/>
      <c r="AH3" s="761"/>
      <c r="AI3" s="761"/>
      <c r="AJ3" s="761"/>
      <c r="AK3" s="761"/>
      <c r="AL3" s="761"/>
      <c r="AM3" s="761"/>
      <c r="AN3" s="761"/>
      <c r="AO3" s="761"/>
      <c r="AP3" s="761"/>
      <c r="AQ3" s="761"/>
      <c r="AR3" s="761"/>
      <c r="AS3" s="761"/>
      <c r="AT3" s="761"/>
      <c r="AU3" s="761"/>
      <c r="AV3" s="761"/>
      <c r="AW3" s="761"/>
      <c r="AX3" s="761"/>
      <c r="AY3" s="761"/>
      <c r="AZ3" s="761"/>
      <c r="BA3" s="761"/>
      <c r="BB3" s="761"/>
      <c r="BC3" s="761"/>
      <c r="BD3" s="761"/>
      <c r="BE3" s="761"/>
      <c r="BF3" s="761"/>
      <c r="BG3" s="13"/>
      <c r="BH3" s="13"/>
      <c r="BI3" s="13"/>
      <c r="BJ3" s="13"/>
      <c r="BK3" s="930"/>
      <c r="BL3" s="931"/>
      <c r="BM3" s="931"/>
      <c r="BN3" s="931"/>
      <c r="BO3" s="932"/>
      <c r="BP3" s="21"/>
      <c r="BQ3" s="21"/>
      <c r="BR3" s="21"/>
      <c r="BS3" s="21"/>
      <c r="BT3" s="21"/>
      <c r="BU3" s="21"/>
      <c r="BV3" s="22"/>
      <c r="BW3" s="22"/>
      <c r="BX3" s="22"/>
      <c r="BY3" s="22"/>
      <c r="BZ3" s="55"/>
    </row>
    <row r="4" spans="2:78" s="23" customFormat="1" ht="3.75" customHeight="1" thickTop="1">
      <c r="B4" s="24"/>
      <c r="C4" s="24"/>
      <c r="D4" s="24"/>
      <c r="E4" s="24"/>
      <c r="F4" s="24"/>
      <c r="G4" s="24"/>
      <c r="H4" s="24"/>
      <c r="I4" s="24"/>
      <c r="J4" s="24"/>
      <c r="K4" s="24"/>
      <c r="L4" s="24"/>
      <c r="M4" s="24"/>
      <c r="N4" s="24"/>
      <c r="O4" s="24"/>
      <c r="P4" s="24"/>
      <c r="Q4" s="24"/>
      <c r="R4" s="21"/>
      <c r="S4" s="21"/>
      <c r="T4" s="25"/>
      <c r="U4" s="26"/>
      <c r="V4" s="26"/>
      <c r="W4" s="26"/>
      <c r="X4" s="26"/>
      <c r="Y4" s="27"/>
      <c r="Z4" s="27"/>
      <c r="AA4" s="27"/>
      <c r="AB4" s="26"/>
      <c r="AC4" s="26"/>
      <c r="AD4" s="26"/>
      <c r="AE4" s="26"/>
      <c r="AG4" s="13"/>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13"/>
      <c r="BH4" s="13"/>
      <c r="BI4" s="13"/>
      <c r="BJ4" s="13"/>
      <c r="BK4" s="13"/>
      <c r="BL4" s="13"/>
      <c r="BM4" s="21"/>
      <c r="BN4" s="21"/>
      <c r="BO4" s="21"/>
      <c r="BP4" s="21"/>
      <c r="BQ4" s="21"/>
      <c r="BR4" s="21"/>
      <c r="BS4" s="21"/>
      <c r="BT4" s="21"/>
      <c r="BU4" s="21"/>
      <c r="BV4" s="22"/>
      <c r="BW4" s="22"/>
      <c r="BX4" s="22"/>
      <c r="BY4" s="22"/>
      <c r="BZ4" s="55"/>
    </row>
    <row r="5" spans="2:88" s="34" customFormat="1" ht="15" customHeight="1" thickBot="1">
      <c r="B5" s="29"/>
      <c r="C5" s="29"/>
      <c r="D5" s="29"/>
      <c r="E5" s="29"/>
      <c r="F5" s="29"/>
      <c r="G5" s="29"/>
      <c r="H5" s="29"/>
      <c r="I5" s="29"/>
      <c r="J5" s="29"/>
      <c r="K5" s="29"/>
      <c r="L5" s="29"/>
      <c r="M5" s="29"/>
      <c r="N5" s="29"/>
      <c r="O5" s="29"/>
      <c r="P5" s="29"/>
      <c r="Q5" s="29"/>
      <c r="R5" s="29"/>
      <c r="S5" s="29"/>
      <c r="T5" s="762" t="s">
        <v>7</v>
      </c>
      <c r="U5" s="762"/>
      <c r="V5" s="762"/>
      <c r="W5" s="762"/>
      <c r="X5" s="762"/>
      <c r="Y5" s="762"/>
      <c r="Z5" s="30" t="s">
        <v>15</v>
      </c>
      <c r="AA5" s="640" t="s">
        <v>64</v>
      </c>
      <c r="AB5" s="640"/>
      <c r="AC5" s="640"/>
      <c r="AD5" s="640"/>
      <c r="AE5" s="640"/>
      <c r="AF5" s="31" t="s">
        <v>1</v>
      </c>
      <c r="AG5" s="762" t="s">
        <v>14</v>
      </c>
      <c r="AH5" s="762"/>
      <c r="AI5" s="762"/>
      <c r="AJ5" s="762"/>
      <c r="AK5" s="762"/>
      <c r="AL5" s="762"/>
      <c r="AM5" s="762"/>
      <c r="AN5" s="762"/>
      <c r="AO5" s="762"/>
      <c r="AP5" s="762"/>
      <c r="AQ5" s="762"/>
      <c r="AR5" s="762"/>
      <c r="AS5" s="762"/>
      <c r="AT5" s="30" t="s">
        <v>15</v>
      </c>
      <c r="AU5" s="641"/>
      <c r="AV5" s="641"/>
      <c r="AW5" s="641"/>
      <c r="AX5" s="641"/>
      <c r="AY5" s="641"/>
      <c r="AZ5" s="641"/>
      <c r="BA5" s="641"/>
      <c r="BB5" s="641"/>
      <c r="BC5" s="641"/>
      <c r="BD5" s="641"/>
      <c r="BE5" s="641"/>
      <c r="BF5" s="641"/>
      <c r="BG5" s="641"/>
      <c r="BH5" s="641"/>
      <c r="BI5" s="31" t="s">
        <v>1</v>
      </c>
      <c r="BJ5" s="762" t="s">
        <v>13</v>
      </c>
      <c r="BK5" s="762"/>
      <c r="BL5" s="762"/>
      <c r="BM5" s="762"/>
      <c r="BN5" s="762"/>
      <c r="BO5" s="762"/>
      <c r="BP5" s="640" t="str">
        <f>'男子入力欄'!N8</f>
        <v>23</v>
      </c>
      <c r="BQ5" s="763"/>
      <c r="BR5" s="32" t="s">
        <v>12</v>
      </c>
      <c r="BS5" s="640" t="str">
        <f>'男子入力欄'!P8</f>
        <v>5</v>
      </c>
      <c r="BT5" s="763"/>
      <c r="BU5" s="32" t="s">
        <v>11</v>
      </c>
      <c r="BV5" s="640" t="str">
        <f>'男子入力欄'!R8</f>
        <v>1</v>
      </c>
      <c r="BW5" s="763"/>
      <c r="BX5" s="30" t="s">
        <v>44</v>
      </c>
      <c r="BY5" s="33" t="s">
        <v>42</v>
      </c>
      <c r="BZ5" s="56"/>
      <c r="CE5" s="35"/>
      <c r="CJ5" s="36"/>
    </row>
    <row r="6" spans="2:88" s="34" customFormat="1" ht="16.5" customHeight="1">
      <c r="B6" s="764" t="s">
        <v>6</v>
      </c>
      <c r="C6" s="765"/>
      <c r="D6" s="765"/>
      <c r="E6" s="765"/>
      <c r="F6" s="766" t="s">
        <v>41</v>
      </c>
      <c r="G6" s="765"/>
      <c r="H6" s="765"/>
      <c r="I6" s="765"/>
      <c r="J6" s="767"/>
      <c r="K6" s="768" t="s">
        <v>5</v>
      </c>
      <c r="L6" s="769"/>
      <c r="M6" s="769"/>
      <c r="N6" s="769"/>
      <c r="O6" s="769"/>
      <c r="P6" s="770"/>
      <c r="Q6" s="771" t="s">
        <v>46</v>
      </c>
      <c r="R6" s="772"/>
      <c r="S6" s="771"/>
      <c r="T6" s="771"/>
      <c r="U6" s="771"/>
      <c r="V6" s="771"/>
      <c r="W6" s="771"/>
      <c r="X6" s="771"/>
      <c r="Y6" s="771"/>
      <c r="Z6" s="771"/>
      <c r="AA6" s="771"/>
      <c r="AB6" s="771"/>
      <c r="AC6" s="771"/>
      <c r="AD6" s="771"/>
      <c r="AE6" s="771"/>
      <c r="AF6" s="771"/>
      <c r="AG6" s="771"/>
      <c r="AH6" s="773"/>
      <c r="AI6" s="774" t="s">
        <v>4</v>
      </c>
      <c r="AJ6" s="771"/>
      <c r="AK6" s="771"/>
      <c r="AL6" s="771"/>
      <c r="AM6" s="771"/>
      <c r="AN6" s="771"/>
      <c r="AO6" s="601" t="str">
        <f>'男子入力欄'!F1</f>
        <v>コウトウガッコウ</v>
      </c>
      <c r="AP6" s="602"/>
      <c r="AQ6" s="602"/>
      <c r="AR6" s="602"/>
      <c r="AS6" s="602"/>
      <c r="AT6" s="602"/>
      <c r="AU6" s="602"/>
      <c r="AV6" s="602"/>
      <c r="AW6" s="602"/>
      <c r="AX6" s="602"/>
      <c r="AY6" s="602"/>
      <c r="AZ6" s="602"/>
      <c r="BA6" s="602"/>
      <c r="BB6" s="602"/>
      <c r="BC6" s="602"/>
      <c r="BD6" s="602"/>
      <c r="BE6" s="602"/>
      <c r="BF6" s="602"/>
      <c r="BG6" s="602"/>
      <c r="BH6" s="602"/>
      <c r="BI6" s="602"/>
      <c r="BJ6" s="602"/>
      <c r="BK6" s="602"/>
      <c r="BL6" s="37"/>
      <c r="BM6" s="38"/>
      <c r="BN6" s="38" t="s">
        <v>3</v>
      </c>
      <c r="BO6" s="602">
        <f>'男子入力欄'!L3</f>
        <v>0</v>
      </c>
      <c r="BP6" s="602"/>
      <c r="BQ6" s="602"/>
      <c r="BR6" s="602"/>
      <c r="BS6" s="602"/>
      <c r="BT6" s="602"/>
      <c r="BU6" s="602"/>
      <c r="BV6" s="602"/>
      <c r="BW6" s="602"/>
      <c r="BX6" s="602"/>
      <c r="BY6" s="39" t="s">
        <v>2</v>
      </c>
      <c r="BZ6" s="56"/>
      <c r="CE6" s="35"/>
      <c r="CJ6" s="36"/>
    </row>
    <row r="7" spans="2:88" s="34" customFormat="1" ht="11.25" customHeight="1">
      <c r="B7" s="603" t="s">
        <v>152</v>
      </c>
      <c r="C7" s="604"/>
      <c r="D7" s="609" t="s">
        <v>153</v>
      </c>
      <c r="E7" s="609"/>
      <c r="F7" s="612"/>
      <c r="G7" s="613"/>
      <c r="H7" s="87"/>
      <c r="I7" s="618"/>
      <c r="J7" s="619"/>
      <c r="K7" s="624">
        <f>'男子入力欄'!F2</f>
        <v>0</v>
      </c>
      <c r="L7" s="625"/>
      <c r="M7" s="625">
        <f>'男子入力欄'!G2</f>
        <v>0</v>
      </c>
      <c r="N7" s="625"/>
      <c r="O7" s="625">
        <f>'男子入力欄'!H2</f>
        <v>0</v>
      </c>
      <c r="P7" s="628"/>
      <c r="Q7" s="781" t="s">
        <v>155</v>
      </c>
      <c r="R7" s="782"/>
      <c r="S7" s="782"/>
      <c r="T7" s="782"/>
      <c r="U7" s="782"/>
      <c r="V7" s="783"/>
      <c r="W7" s="789" t="s">
        <v>55</v>
      </c>
      <c r="X7" s="782"/>
      <c r="Y7" s="782"/>
      <c r="Z7" s="782"/>
      <c r="AA7" s="782"/>
      <c r="AB7" s="783"/>
      <c r="AC7" s="792" t="s">
        <v>58</v>
      </c>
      <c r="AD7" s="793"/>
      <c r="AE7" s="793"/>
      <c r="AF7" s="793"/>
      <c r="AG7" s="793"/>
      <c r="AH7" s="794"/>
      <c r="AI7" s="775" t="s">
        <v>60</v>
      </c>
      <c r="AJ7" s="776"/>
      <c r="AK7" s="776"/>
      <c r="AL7" s="776"/>
      <c r="AM7" s="776"/>
      <c r="AN7" s="776"/>
      <c r="AO7" s="575" t="str">
        <f>'男子入力欄'!F3</f>
        <v>高等学校</v>
      </c>
      <c r="AP7" s="576"/>
      <c r="AQ7" s="576"/>
      <c r="AR7" s="576"/>
      <c r="AS7" s="576"/>
      <c r="AT7" s="576"/>
      <c r="AU7" s="576"/>
      <c r="AV7" s="576"/>
      <c r="AW7" s="576"/>
      <c r="AX7" s="576"/>
      <c r="AY7" s="576"/>
      <c r="AZ7" s="576"/>
      <c r="BA7" s="576"/>
      <c r="BB7" s="576"/>
      <c r="BC7" s="576"/>
      <c r="BD7" s="576"/>
      <c r="BE7" s="576"/>
      <c r="BF7" s="576"/>
      <c r="BG7" s="576"/>
      <c r="BH7" s="576"/>
      <c r="BI7" s="576"/>
      <c r="BJ7" s="576"/>
      <c r="BK7" s="576"/>
      <c r="BL7" s="579" t="s">
        <v>63</v>
      </c>
      <c r="BM7" s="579"/>
      <c r="BN7" s="580" t="s">
        <v>3</v>
      </c>
      <c r="BO7" s="581">
        <f>'男子入力欄'!L2</f>
        <v>0</v>
      </c>
      <c r="BP7" s="581"/>
      <c r="BQ7" s="581"/>
      <c r="BR7" s="581"/>
      <c r="BS7" s="581"/>
      <c r="BT7" s="581"/>
      <c r="BU7" s="581"/>
      <c r="BV7" s="581"/>
      <c r="BW7" s="581"/>
      <c r="BX7" s="581"/>
      <c r="BY7" s="574" t="s">
        <v>2</v>
      </c>
      <c r="BZ7" s="57"/>
      <c r="CE7" s="40"/>
      <c r="CJ7" s="36"/>
    </row>
    <row r="8" spans="2:88" s="34" customFormat="1" ht="11.25" customHeight="1">
      <c r="B8" s="605"/>
      <c r="C8" s="606"/>
      <c r="D8" s="610"/>
      <c r="E8" s="610"/>
      <c r="F8" s="614"/>
      <c r="G8" s="615"/>
      <c r="H8" s="88"/>
      <c r="I8" s="620"/>
      <c r="J8" s="621"/>
      <c r="K8" s="624"/>
      <c r="L8" s="625"/>
      <c r="M8" s="625"/>
      <c r="N8" s="625"/>
      <c r="O8" s="625"/>
      <c r="P8" s="628"/>
      <c r="Q8" s="784" t="s">
        <v>156</v>
      </c>
      <c r="R8" s="785"/>
      <c r="S8" s="785"/>
      <c r="T8" s="785"/>
      <c r="U8" s="785"/>
      <c r="V8" s="785"/>
      <c r="W8" s="790" t="s">
        <v>56</v>
      </c>
      <c r="X8" s="790"/>
      <c r="Y8" s="790"/>
      <c r="Z8" s="790"/>
      <c r="AA8" s="790"/>
      <c r="AB8" s="790"/>
      <c r="AC8" s="785" t="s">
        <v>59</v>
      </c>
      <c r="AD8" s="785"/>
      <c r="AE8" s="785"/>
      <c r="AF8" s="785"/>
      <c r="AG8" s="785"/>
      <c r="AH8" s="795"/>
      <c r="AI8" s="777"/>
      <c r="AJ8" s="778"/>
      <c r="AK8" s="778"/>
      <c r="AL8" s="778"/>
      <c r="AM8" s="778"/>
      <c r="AN8" s="778"/>
      <c r="AO8" s="577"/>
      <c r="AP8" s="578"/>
      <c r="AQ8" s="578"/>
      <c r="AR8" s="578"/>
      <c r="AS8" s="578"/>
      <c r="AT8" s="578"/>
      <c r="AU8" s="578"/>
      <c r="AV8" s="578"/>
      <c r="AW8" s="578"/>
      <c r="AX8" s="578"/>
      <c r="AY8" s="578"/>
      <c r="AZ8" s="578"/>
      <c r="BA8" s="578"/>
      <c r="BB8" s="578"/>
      <c r="BC8" s="578"/>
      <c r="BD8" s="578"/>
      <c r="BE8" s="578"/>
      <c r="BF8" s="578"/>
      <c r="BG8" s="578"/>
      <c r="BH8" s="578"/>
      <c r="BI8" s="578"/>
      <c r="BJ8" s="578"/>
      <c r="BK8" s="578"/>
      <c r="BL8" s="579"/>
      <c r="BM8" s="579"/>
      <c r="BN8" s="580"/>
      <c r="BO8" s="582"/>
      <c r="BP8" s="582"/>
      <c r="BQ8" s="582"/>
      <c r="BR8" s="582"/>
      <c r="BS8" s="582"/>
      <c r="BT8" s="582"/>
      <c r="BU8" s="582"/>
      <c r="BV8" s="582"/>
      <c r="BW8" s="582"/>
      <c r="BX8" s="582"/>
      <c r="BY8" s="574"/>
      <c r="BZ8" s="57"/>
      <c r="CE8" s="40"/>
      <c r="CJ8" s="36"/>
    </row>
    <row r="9" spans="2:88" s="34" customFormat="1" ht="11.25" customHeight="1" thickBot="1">
      <c r="B9" s="607"/>
      <c r="C9" s="608"/>
      <c r="D9" s="611"/>
      <c r="E9" s="611"/>
      <c r="F9" s="616"/>
      <c r="G9" s="617"/>
      <c r="H9" s="89"/>
      <c r="I9" s="622"/>
      <c r="J9" s="623"/>
      <c r="K9" s="626"/>
      <c r="L9" s="627"/>
      <c r="M9" s="627"/>
      <c r="N9" s="627"/>
      <c r="O9" s="627"/>
      <c r="P9" s="629"/>
      <c r="Q9" s="786" t="s">
        <v>157</v>
      </c>
      <c r="R9" s="787"/>
      <c r="S9" s="787"/>
      <c r="T9" s="787"/>
      <c r="U9" s="787"/>
      <c r="V9" s="788"/>
      <c r="W9" s="791" t="s">
        <v>57</v>
      </c>
      <c r="X9" s="787"/>
      <c r="Y9" s="787"/>
      <c r="Z9" s="787"/>
      <c r="AA9" s="787"/>
      <c r="AB9" s="788"/>
      <c r="AC9" s="97"/>
      <c r="AD9" s="41"/>
      <c r="AE9" s="41"/>
      <c r="AF9" s="41"/>
      <c r="AG9" s="41"/>
      <c r="AH9" s="42"/>
      <c r="AI9" s="779"/>
      <c r="AJ9" s="780"/>
      <c r="AK9" s="780"/>
      <c r="AL9" s="780"/>
      <c r="AM9" s="780"/>
      <c r="AN9" s="780"/>
      <c r="AO9" s="796" t="s">
        <v>40</v>
      </c>
      <c r="AP9" s="797"/>
      <c r="AQ9" s="797"/>
      <c r="AR9" s="549"/>
      <c r="AS9" s="549"/>
      <c r="AT9" s="549"/>
      <c r="AU9" s="549"/>
      <c r="AV9" s="549"/>
      <c r="AW9" s="549"/>
      <c r="AX9" s="549"/>
      <c r="AY9" s="549"/>
      <c r="AZ9" s="549"/>
      <c r="BA9" s="549"/>
      <c r="BB9" s="549"/>
      <c r="BC9" s="549"/>
      <c r="BD9" s="549"/>
      <c r="BE9" s="549"/>
      <c r="BF9" s="549"/>
      <c r="BG9" s="549"/>
      <c r="BH9" s="549"/>
      <c r="BI9" s="549"/>
      <c r="BJ9" s="549"/>
      <c r="BK9" s="549"/>
      <c r="BL9" s="549"/>
      <c r="BM9" s="549"/>
      <c r="BN9" s="549"/>
      <c r="BO9" s="549"/>
      <c r="BP9" s="549"/>
      <c r="BQ9" s="549"/>
      <c r="BR9" s="549"/>
      <c r="BS9" s="549"/>
      <c r="BT9" s="549"/>
      <c r="BU9" s="549"/>
      <c r="BV9" s="549"/>
      <c r="BW9" s="549"/>
      <c r="BX9" s="549"/>
      <c r="BY9" s="8" t="s">
        <v>1</v>
      </c>
      <c r="BZ9" s="56"/>
      <c r="CE9" s="40"/>
      <c r="CJ9" s="36"/>
    </row>
    <row r="10" spans="2:88" s="43" customFormat="1" ht="15" customHeight="1" thickTop="1">
      <c r="B10" s="550" t="s">
        <v>48</v>
      </c>
      <c r="C10" s="551"/>
      <c r="D10" s="551"/>
      <c r="E10" s="551"/>
      <c r="F10" s="798" t="s">
        <v>61</v>
      </c>
      <c r="G10" s="558" t="str">
        <f>'男子入力欄'!F4</f>
        <v>　</v>
      </c>
      <c r="H10" s="559"/>
      <c r="I10" s="560"/>
      <c r="J10" s="560"/>
      <c r="K10" s="560"/>
      <c r="L10" s="560"/>
      <c r="M10" s="560"/>
      <c r="N10" s="560"/>
      <c r="O10" s="560"/>
      <c r="P10" s="560"/>
      <c r="Q10" s="560"/>
      <c r="R10" s="560"/>
      <c r="S10" s="566" t="s">
        <v>62</v>
      </c>
      <c r="T10" s="128" t="s">
        <v>10</v>
      </c>
      <c r="U10" s="568">
        <f>'男子入力欄'!N2</f>
        <v>0</v>
      </c>
      <c r="V10" s="569"/>
      <c r="W10" s="569"/>
      <c r="X10" s="129" t="s">
        <v>18</v>
      </c>
      <c r="Y10" s="570">
        <f>'男子入力欄'!P2</f>
        <v>0</v>
      </c>
      <c r="Z10" s="571"/>
      <c r="AA10" s="571"/>
      <c r="AB10" s="571"/>
      <c r="AC10" s="130"/>
      <c r="AD10" s="130"/>
      <c r="AE10" s="130"/>
      <c r="AF10" s="130"/>
      <c r="AG10" s="130"/>
      <c r="AH10" s="130"/>
      <c r="AI10" s="130"/>
      <c r="AJ10" s="130"/>
      <c r="AK10" s="130"/>
      <c r="AL10" s="130"/>
      <c r="AM10" s="130"/>
      <c r="AN10" s="130"/>
      <c r="AO10" s="130"/>
      <c r="AP10" s="566" t="s">
        <v>19</v>
      </c>
      <c r="AQ10" s="572" t="s">
        <v>26</v>
      </c>
      <c r="AR10" s="573"/>
      <c r="AS10" s="544">
        <f>'男子入力欄'!N6</f>
        <v>0</v>
      </c>
      <c r="AT10" s="545"/>
      <c r="AU10" s="545"/>
      <c r="AV10" s="800" t="s">
        <v>18</v>
      </c>
      <c r="AW10" s="544">
        <f>'男子入力欄'!P6</f>
        <v>0</v>
      </c>
      <c r="AX10" s="545"/>
      <c r="AY10" s="545"/>
      <c r="AZ10" s="800" t="s">
        <v>18</v>
      </c>
      <c r="BA10" s="522">
        <f>'男子入力欄'!R6</f>
        <v>0</v>
      </c>
      <c r="BB10" s="523"/>
      <c r="BC10" s="523"/>
      <c r="BD10" s="524" t="s">
        <v>21</v>
      </c>
      <c r="BE10" s="526" t="s">
        <v>22</v>
      </c>
      <c r="BF10" s="527"/>
      <c r="BG10" s="2"/>
      <c r="BH10" s="3"/>
      <c r="BI10" s="3"/>
      <c r="BJ10" s="3"/>
      <c r="BK10" s="3"/>
      <c r="BL10" s="3"/>
      <c r="BM10" s="4"/>
      <c r="BN10" s="4"/>
      <c r="BO10" s="5"/>
      <c r="BP10" s="5"/>
      <c r="BQ10" s="5"/>
      <c r="BR10" s="6"/>
      <c r="BS10" s="3"/>
      <c r="BT10" s="3"/>
      <c r="BU10" s="3"/>
      <c r="BV10" s="6"/>
      <c r="BW10" s="3"/>
      <c r="BX10" s="3"/>
      <c r="BY10" s="7"/>
      <c r="BZ10" s="58"/>
      <c r="CE10" s="40"/>
      <c r="CI10" s="34"/>
      <c r="CJ10" s="44"/>
    </row>
    <row r="11" spans="2:78" s="43" customFormat="1" ht="15" customHeight="1">
      <c r="B11" s="552"/>
      <c r="C11" s="553"/>
      <c r="D11" s="553"/>
      <c r="E11" s="553"/>
      <c r="F11" s="798"/>
      <c r="G11" s="561"/>
      <c r="H11" s="562"/>
      <c r="I11" s="562"/>
      <c r="J11" s="562"/>
      <c r="K11" s="562"/>
      <c r="L11" s="562"/>
      <c r="M11" s="562"/>
      <c r="N11" s="562"/>
      <c r="O11" s="562"/>
      <c r="P11" s="562"/>
      <c r="Q11" s="562"/>
      <c r="R11" s="562"/>
      <c r="S11" s="566"/>
      <c r="T11" s="528">
        <f>'男子入力欄'!Q2</f>
        <v>0</v>
      </c>
      <c r="U11" s="529"/>
      <c r="V11" s="529"/>
      <c r="W11" s="529"/>
      <c r="X11" s="529"/>
      <c r="Y11" s="529"/>
      <c r="Z11" s="529"/>
      <c r="AA11" s="529"/>
      <c r="AB11" s="529"/>
      <c r="AC11" s="529"/>
      <c r="AD11" s="529"/>
      <c r="AE11" s="529"/>
      <c r="AF11" s="529"/>
      <c r="AG11" s="529"/>
      <c r="AH11" s="529"/>
      <c r="AI11" s="529"/>
      <c r="AJ11" s="529"/>
      <c r="AK11" s="529"/>
      <c r="AL11" s="529"/>
      <c r="AM11" s="529"/>
      <c r="AN11" s="529"/>
      <c r="AO11" s="529"/>
      <c r="AP11" s="566"/>
      <c r="AQ11" s="535"/>
      <c r="AR11" s="536"/>
      <c r="AS11" s="540"/>
      <c r="AT11" s="540"/>
      <c r="AU11" s="540"/>
      <c r="AV11" s="800"/>
      <c r="AW11" s="540"/>
      <c r="AX11" s="540"/>
      <c r="AY11" s="540"/>
      <c r="AZ11" s="800"/>
      <c r="BA11" s="519"/>
      <c r="BB11" s="519"/>
      <c r="BC11" s="519"/>
      <c r="BD11" s="524"/>
      <c r="BE11" s="531" t="str">
        <f>'男子入力欄'!F3</f>
        <v>高等学校</v>
      </c>
      <c r="BF11" s="532"/>
      <c r="BG11" s="532"/>
      <c r="BH11" s="532"/>
      <c r="BI11" s="532"/>
      <c r="BJ11" s="532"/>
      <c r="BK11" s="532"/>
      <c r="BL11" s="532"/>
      <c r="BM11" s="521" t="s">
        <v>23</v>
      </c>
      <c r="BN11" s="521"/>
      <c r="BO11" s="506">
        <f>'男子入力欄'!N4</f>
        <v>0</v>
      </c>
      <c r="BP11" s="507"/>
      <c r="BQ11" s="507"/>
      <c r="BR11" s="141" t="s">
        <v>18</v>
      </c>
      <c r="BS11" s="506">
        <f>'男子入力欄'!P4</f>
        <v>0</v>
      </c>
      <c r="BT11" s="507"/>
      <c r="BU11" s="507"/>
      <c r="BV11" s="141" t="s">
        <v>18</v>
      </c>
      <c r="BW11" s="509">
        <f>'男子入力欄'!R4</f>
        <v>0</v>
      </c>
      <c r="BX11" s="510"/>
      <c r="BY11" s="511"/>
      <c r="BZ11" s="58"/>
    </row>
    <row r="12" spans="2:78" s="43" customFormat="1" ht="9" customHeight="1">
      <c r="B12" s="552"/>
      <c r="C12" s="553"/>
      <c r="D12" s="553"/>
      <c r="E12" s="553"/>
      <c r="F12" s="798"/>
      <c r="G12" s="561"/>
      <c r="H12" s="562"/>
      <c r="I12" s="562"/>
      <c r="J12" s="562"/>
      <c r="K12" s="562"/>
      <c r="L12" s="562"/>
      <c r="M12" s="562"/>
      <c r="N12" s="562"/>
      <c r="O12" s="562"/>
      <c r="P12" s="562"/>
      <c r="Q12" s="562"/>
      <c r="R12" s="562"/>
      <c r="S12" s="566"/>
      <c r="T12" s="530"/>
      <c r="U12" s="529"/>
      <c r="V12" s="529"/>
      <c r="W12" s="529"/>
      <c r="X12" s="529"/>
      <c r="Y12" s="529"/>
      <c r="Z12" s="529"/>
      <c r="AA12" s="529"/>
      <c r="AB12" s="529"/>
      <c r="AC12" s="529"/>
      <c r="AD12" s="529"/>
      <c r="AE12" s="529"/>
      <c r="AF12" s="529"/>
      <c r="AG12" s="529"/>
      <c r="AH12" s="529"/>
      <c r="AI12" s="529"/>
      <c r="AJ12" s="529"/>
      <c r="AK12" s="529"/>
      <c r="AL12" s="529"/>
      <c r="AM12" s="529"/>
      <c r="AN12" s="529"/>
      <c r="AO12" s="529"/>
      <c r="AP12" s="566"/>
      <c r="AQ12" s="535" t="s">
        <v>27</v>
      </c>
      <c r="AR12" s="536"/>
      <c r="AS12" s="539">
        <f>'男子入力欄'!N7</f>
        <v>0</v>
      </c>
      <c r="AT12" s="540"/>
      <c r="AU12" s="540"/>
      <c r="AV12" s="801" t="s">
        <v>18</v>
      </c>
      <c r="AW12" s="539">
        <f>'男子入力欄'!P7</f>
        <v>0</v>
      </c>
      <c r="AX12" s="540"/>
      <c r="AY12" s="540"/>
      <c r="AZ12" s="801" t="s">
        <v>47</v>
      </c>
      <c r="BA12" s="518">
        <f>'男子入力欄'!R7</f>
        <v>0</v>
      </c>
      <c r="BB12" s="519"/>
      <c r="BC12" s="519"/>
      <c r="BD12" s="524"/>
      <c r="BE12" s="531"/>
      <c r="BF12" s="532"/>
      <c r="BG12" s="532"/>
      <c r="BH12" s="532"/>
      <c r="BI12" s="532"/>
      <c r="BJ12" s="532"/>
      <c r="BK12" s="532"/>
      <c r="BL12" s="532"/>
      <c r="BM12" s="521" t="s">
        <v>25</v>
      </c>
      <c r="BN12" s="521"/>
      <c r="BO12" s="506">
        <f>'男子入力欄'!N5</f>
        <v>0</v>
      </c>
      <c r="BP12" s="507"/>
      <c r="BQ12" s="507"/>
      <c r="BR12" s="508" t="s">
        <v>18</v>
      </c>
      <c r="BS12" s="506">
        <f>'男子入力欄'!P5</f>
        <v>0</v>
      </c>
      <c r="BT12" s="507"/>
      <c r="BU12" s="507"/>
      <c r="BV12" s="508" t="s">
        <v>18</v>
      </c>
      <c r="BW12" s="509">
        <f>'男子入力欄'!R5</f>
        <v>0</v>
      </c>
      <c r="BX12" s="510"/>
      <c r="BY12" s="511"/>
      <c r="BZ12" s="58"/>
    </row>
    <row r="13" spans="2:78" s="43" customFormat="1" ht="6.75" customHeight="1">
      <c r="B13" s="552"/>
      <c r="C13" s="553"/>
      <c r="D13" s="553"/>
      <c r="E13" s="553"/>
      <c r="F13" s="798"/>
      <c r="G13" s="561"/>
      <c r="H13" s="562"/>
      <c r="I13" s="562"/>
      <c r="J13" s="562"/>
      <c r="K13" s="562"/>
      <c r="L13" s="562"/>
      <c r="M13" s="562"/>
      <c r="N13" s="562"/>
      <c r="O13" s="562"/>
      <c r="P13" s="562"/>
      <c r="Q13" s="562"/>
      <c r="R13" s="562"/>
      <c r="S13" s="566"/>
      <c r="T13" s="530"/>
      <c r="U13" s="529"/>
      <c r="V13" s="529"/>
      <c r="W13" s="529"/>
      <c r="X13" s="529"/>
      <c r="Y13" s="529"/>
      <c r="Z13" s="529"/>
      <c r="AA13" s="529"/>
      <c r="AB13" s="529"/>
      <c r="AC13" s="529"/>
      <c r="AD13" s="529"/>
      <c r="AE13" s="529"/>
      <c r="AF13" s="529"/>
      <c r="AG13" s="529"/>
      <c r="AH13" s="529"/>
      <c r="AI13" s="529"/>
      <c r="AJ13" s="529"/>
      <c r="AK13" s="529"/>
      <c r="AL13" s="529"/>
      <c r="AM13" s="529"/>
      <c r="AN13" s="529"/>
      <c r="AO13" s="529"/>
      <c r="AP13" s="566"/>
      <c r="AQ13" s="535"/>
      <c r="AR13" s="536"/>
      <c r="AS13" s="540"/>
      <c r="AT13" s="540"/>
      <c r="AU13" s="540"/>
      <c r="AV13" s="801"/>
      <c r="AW13" s="540"/>
      <c r="AX13" s="540"/>
      <c r="AY13" s="540"/>
      <c r="AZ13" s="801"/>
      <c r="BA13" s="519"/>
      <c r="BB13" s="519"/>
      <c r="BC13" s="519"/>
      <c r="BD13" s="524"/>
      <c r="BE13" s="531"/>
      <c r="BF13" s="532"/>
      <c r="BG13" s="532"/>
      <c r="BH13" s="532"/>
      <c r="BI13" s="532"/>
      <c r="BJ13" s="532"/>
      <c r="BK13" s="532"/>
      <c r="BL13" s="532"/>
      <c r="BM13" s="521"/>
      <c r="BN13" s="521"/>
      <c r="BO13" s="507"/>
      <c r="BP13" s="507"/>
      <c r="BQ13" s="507"/>
      <c r="BR13" s="508"/>
      <c r="BS13" s="507"/>
      <c r="BT13" s="507"/>
      <c r="BU13" s="507"/>
      <c r="BV13" s="508"/>
      <c r="BW13" s="510"/>
      <c r="BX13" s="510"/>
      <c r="BY13" s="511"/>
      <c r="BZ13" s="58"/>
    </row>
    <row r="14" spans="2:78" s="43" customFormat="1" ht="14.25" customHeight="1" thickBot="1">
      <c r="B14" s="554"/>
      <c r="C14" s="555"/>
      <c r="D14" s="555"/>
      <c r="E14" s="555"/>
      <c r="F14" s="799"/>
      <c r="G14" s="563"/>
      <c r="H14" s="564"/>
      <c r="I14" s="565"/>
      <c r="J14" s="565"/>
      <c r="K14" s="565"/>
      <c r="L14" s="565"/>
      <c r="M14" s="565"/>
      <c r="N14" s="565"/>
      <c r="O14" s="565"/>
      <c r="P14" s="565"/>
      <c r="Q14" s="565"/>
      <c r="R14" s="565"/>
      <c r="S14" s="567"/>
      <c r="T14" s="512" t="s">
        <v>43</v>
      </c>
      <c r="U14" s="513"/>
      <c r="V14" s="513"/>
      <c r="W14" s="514"/>
      <c r="X14" s="514"/>
      <c r="Y14" s="514"/>
      <c r="Z14" s="514"/>
      <c r="AA14" s="514"/>
      <c r="AB14" s="514"/>
      <c r="AC14" s="514"/>
      <c r="AD14" s="514"/>
      <c r="AE14" s="514"/>
      <c r="AF14" s="514"/>
      <c r="AG14" s="514"/>
      <c r="AH14" s="45" t="s">
        <v>16</v>
      </c>
      <c r="AI14" s="514"/>
      <c r="AJ14" s="514"/>
      <c r="AK14" s="514"/>
      <c r="AL14" s="514"/>
      <c r="AM14" s="514"/>
      <c r="AN14" s="514"/>
      <c r="AO14" s="46" t="s">
        <v>42</v>
      </c>
      <c r="AP14" s="567"/>
      <c r="AQ14" s="537"/>
      <c r="AR14" s="538"/>
      <c r="AS14" s="541"/>
      <c r="AT14" s="541"/>
      <c r="AU14" s="541"/>
      <c r="AV14" s="802"/>
      <c r="AW14" s="541"/>
      <c r="AX14" s="541"/>
      <c r="AY14" s="541"/>
      <c r="AZ14" s="802"/>
      <c r="BA14" s="520"/>
      <c r="BB14" s="520"/>
      <c r="BC14" s="520"/>
      <c r="BD14" s="525"/>
      <c r="BE14" s="533"/>
      <c r="BF14" s="534"/>
      <c r="BG14" s="534"/>
      <c r="BH14" s="534"/>
      <c r="BI14" s="534"/>
      <c r="BJ14" s="534"/>
      <c r="BK14" s="534"/>
      <c r="BL14" s="534"/>
      <c r="BM14" s="803" t="s">
        <v>24</v>
      </c>
      <c r="BN14" s="803"/>
      <c r="BO14" s="516"/>
      <c r="BP14" s="516"/>
      <c r="BQ14" s="516"/>
      <c r="BR14" s="141" t="s">
        <v>18</v>
      </c>
      <c r="BS14" s="516"/>
      <c r="BT14" s="516"/>
      <c r="BU14" s="516"/>
      <c r="BV14" s="141" t="s">
        <v>18</v>
      </c>
      <c r="BW14" s="516"/>
      <c r="BX14" s="516"/>
      <c r="BY14" s="517"/>
      <c r="BZ14" s="58"/>
    </row>
    <row r="15" spans="2:87" s="48" customFormat="1" ht="9.75" customHeight="1" thickTop="1">
      <c r="B15" s="804" t="s">
        <v>52</v>
      </c>
      <c r="C15" s="805"/>
      <c r="D15" s="477" t="s">
        <v>45</v>
      </c>
      <c r="E15" s="478"/>
      <c r="F15" s="478"/>
      <c r="G15" s="481"/>
      <c r="H15" s="90"/>
      <c r="I15" s="477" t="s">
        <v>32</v>
      </c>
      <c r="J15" s="478"/>
      <c r="K15" s="478"/>
      <c r="L15" s="481"/>
      <c r="M15" s="502" t="s">
        <v>37</v>
      </c>
      <c r="N15" s="490"/>
      <c r="O15" s="490"/>
      <c r="P15" s="490"/>
      <c r="Q15" s="490"/>
      <c r="R15" s="489" t="s">
        <v>38</v>
      </c>
      <c r="S15" s="490"/>
      <c r="T15" s="490"/>
      <c r="U15" s="490"/>
      <c r="V15" s="491"/>
      <c r="W15" s="492" t="s">
        <v>31</v>
      </c>
      <c r="X15" s="493"/>
      <c r="Y15" s="494"/>
      <c r="Z15" s="477" t="s">
        <v>33</v>
      </c>
      <c r="AA15" s="478"/>
      <c r="AB15" s="478"/>
      <c r="AC15" s="478"/>
      <c r="AD15" s="478"/>
      <c r="AE15" s="478"/>
      <c r="AF15" s="478"/>
      <c r="AG15" s="478"/>
      <c r="AH15" s="478"/>
      <c r="AI15" s="478"/>
      <c r="AJ15" s="481"/>
      <c r="AK15" s="477" t="s">
        <v>49</v>
      </c>
      <c r="AL15" s="481"/>
      <c r="AM15" s="477" t="s">
        <v>154</v>
      </c>
      <c r="AN15" s="478"/>
      <c r="AO15" s="478"/>
      <c r="AP15" s="478"/>
      <c r="AQ15" s="478"/>
      <c r="AR15" s="478"/>
      <c r="AS15" s="478"/>
      <c r="AT15" s="478"/>
      <c r="AU15" s="478"/>
      <c r="AV15" s="478"/>
      <c r="AW15" s="478"/>
      <c r="AX15" s="478"/>
      <c r="AY15" s="478"/>
      <c r="AZ15" s="478"/>
      <c r="BA15" s="478"/>
      <c r="BB15" s="478"/>
      <c r="BC15" s="478"/>
      <c r="BD15" s="478"/>
      <c r="BE15" s="478"/>
      <c r="BF15" s="478"/>
      <c r="BG15" s="478"/>
      <c r="BH15" s="478"/>
      <c r="BI15" s="477" t="s">
        <v>34</v>
      </c>
      <c r="BJ15" s="478"/>
      <c r="BK15" s="478"/>
      <c r="BL15" s="478"/>
      <c r="BM15" s="478"/>
      <c r="BN15" s="478"/>
      <c r="BO15" s="478"/>
      <c r="BP15" s="478"/>
      <c r="BQ15" s="478"/>
      <c r="BR15" s="478"/>
      <c r="BS15" s="478"/>
      <c r="BT15" s="481"/>
      <c r="BU15" s="483" t="s">
        <v>29</v>
      </c>
      <c r="BV15" s="484"/>
      <c r="BW15" s="483" t="s">
        <v>28</v>
      </c>
      <c r="BX15" s="484"/>
      <c r="BY15" s="487"/>
      <c r="BZ15" s="59"/>
      <c r="CA15" s="47"/>
      <c r="CB15" s="47"/>
      <c r="CC15" s="47"/>
      <c r="CF15" s="34"/>
      <c r="CG15" s="34"/>
      <c r="CI15" s="43"/>
    </row>
    <row r="16" spans="2:87" s="48" customFormat="1" ht="18.75" customHeight="1" thickBot="1">
      <c r="B16" s="806"/>
      <c r="C16" s="807"/>
      <c r="D16" s="479"/>
      <c r="E16" s="480"/>
      <c r="F16" s="480"/>
      <c r="G16" s="482"/>
      <c r="H16" s="53"/>
      <c r="I16" s="479"/>
      <c r="J16" s="480"/>
      <c r="K16" s="480"/>
      <c r="L16" s="482"/>
      <c r="M16" s="503" t="s">
        <v>35</v>
      </c>
      <c r="N16" s="504"/>
      <c r="O16" s="504"/>
      <c r="P16" s="504"/>
      <c r="Q16" s="505"/>
      <c r="R16" s="480" t="s">
        <v>36</v>
      </c>
      <c r="S16" s="480"/>
      <c r="T16" s="480"/>
      <c r="U16" s="480"/>
      <c r="V16" s="482"/>
      <c r="W16" s="495"/>
      <c r="X16" s="496"/>
      <c r="Y16" s="497"/>
      <c r="Z16" s="479"/>
      <c r="AA16" s="480"/>
      <c r="AB16" s="480"/>
      <c r="AC16" s="480"/>
      <c r="AD16" s="480"/>
      <c r="AE16" s="480"/>
      <c r="AF16" s="480"/>
      <c r="AG16" s="480"/>
      <c r="AH16" s="480"/>
      <c r="AI16" s="480"/>
      <c r="AJ16" s="482"/>
      <c r="AK16" s="479"/>
      <c r="AL16" s="482"/>
      <c r="AM16" s="479"/>
      <c r="AN16" s="480"/>
      <c r="AO16" s="480"/>
      <c r="AP16" s="480"/>
      <c r="AQ16" s="480"/>
      <c r="AR16" s="480"/>
      <c r="AS16" s="480"/>
      <c r="AT16" s="480"/>
      <c r="AU16" s="480"/>
      <c r="AV16" s="480"/>
      <c r="AW16" s="480"/>
      <c r="AX16" s="480"/>
      <c r="AY16" s="480"/>
      <c r="AZ16" s="480"/>
      <c r="BA16" s="480"/>
      <c r="BB16" s="480"/>
      <c r="BC16" s="480"/>
      <c r="BD16" s="480"/>
      <c r="BE16" s="480"/>
      <c r="BF16" s="480"/>
      <c r="BG16" s="480"/>
      <c r="BH16" s="480"/>
      <c r="BI16" s="479"/>
      <c r="BJ16" s="480"/>
      <c r="BK16" s="480"/>
      <c r="BL16" s="480"/>
      <c r="BM16" s="480"/>
      <c r="BN16" s="480"/>
      <c r="BO16" s="480"/>
      <c r="BP16" s="480"/>
      <c r="BQ16" s="480"/>
      <c r="BR16" s="480"/>
      <c r="BS16" s="480"/>
      <c r="BT16" s="482"/>
      <c r="BU16" s="485"/>
      <c r="BV16" s="486"/>
      <c r="BW16" s="485"/>
      <c r="BX16" s="486"/>
      <c r="BY16" s="488"/>
      <c r="BZ16" s="59"/>
      <c r="CA16" s="47"/>
      <c r="CB16" s="47"/>
      <c r="CC16" s="47"/>
      <c r="CF16" s="34"/>
      <c r="CI16" s="43"/>
    </row>
    <row r="17" spans="2:81" s="48" customFormat="1" ht="10.5" customHeight="1">
      <c r="B17" s="396">
        <f>'男子入力欄'!D13</f>
        <v>6</v>
      </c>
      <c r="C17" s="397"/>
      <c r="D17" s="398" t="s">
        <v>0</v>
      </c>
      <c r="E17" s="272">
        <v>101</v>
      </c>
      <c r="F17" s="272"/>
      <c r="G17" s="202"/>
      <c r="H17" s="227">
        <f>VLOOKUP(E17,男子,2,FALSE)</f>
        <v>0</v>
      </c>
      <c r="I17" s="808" t="str">
        <f>VLOOKUP($E17,男子,3,FALSE)</f>
        <v>監督</v>
      </c>
      <c r="J17" s="751"/>
      <c r="K17" s="751"/>
      <c r="L17" s="809"/>
      <c r="M17" s="447">
        <f>VLOOKUP($E17,男子,15,FALSE)</f>
      </c>
      <c r="N17" s="448"/>
      <c r="O17" s="448"/>
      <c r="P17" s="448"/>
      <c r="Q17" s="449"/>
      <c r="R17" s="448">
        <f>VLOOKUP($E17,男子,16,FALSE)</f>
      </c>
      <c r="S17" s="448"/>
      <c r="T17" s="448"/>
      <c r="U17" s="448"/>
      <c r="V17" s="448"/>
      <c r="W17" s="450" t="str">
        <f>VLOOKUP($E17,男子,4,FALSE)</f>
        <v>男</v>
      </c>
      <c r="X17" s="451"/>
      <c r="Y17" s="452"/>
      <c r="Z17" s="810" t="str">
        <f>VLOOKUP($E17,男子,5,FALSE)</f>
        <v>昭和</v>
      </c>
      <c r="AA17" s="811"/>
      <c r="AB17" s="444">
        <f>VLOOKUP($E17,男子,11,FALSE)</f>
        <v>0</v>
      </c>
      <c r="AC17" s="757"/>
      <c r="AD17" s="445" t="s">
        <v>51</v>
      </c>
      <c r="AE17" s="437">
        <f>VLOOKUP($E17,男子,12,FALSE)</f>
        <v>0</v>
      </c>
      <c r="AF17" s="757"/>
      <c r="AG17" s="446" t="s">
        <v>50</v>
      </c>
      <c r="AH17" s="437">
        <f>VLOOKUP($E17,男子,13,FALSE)</f>
        <v>0</v>
      </c>
      <c r="AI17" s="757"/>
      <c r="AJ17" s="303" t="s">
        <v>44</v>
      </c>
      <c r="AK17" s="440">
        <f>VLOOKUP($E17,男子,10,FALSE)</f>
        <v>0</v>
      </c>
      <c r="AL17" s="441"/>
      <c r="AM17" s="818" t="s">
        <v>74</v>
      </c>
      <c r="AN17" s="819"/>
      <c r="AO17" s="61" t="s">
        <v>75</v>
      </c>
      <c r="AP17" s="824">
        <f>U10</f>
        <v>0</v>
      </c>
      <c r="AQ17" s="824"/>
      <c r="AR17" s="824"/>
      <c r="AS17" s="138" t="s">
        <v>76</v>
      </c>
      <c r="AT17" s="816">
        <f>Y10</f>
        <v>0</v>
      </c>
      <c r="AU17" s="816"/>
      <c r="AV17" s="816"/>
      <c r="AW17" s="63"/>
      <c r="AX17" s="63"/>
      <c r="AY17" s="63"/>
      <c r="AZ17" s="63"/>
      <c r="BA17" s="63"/>
      <c r="BB17" s="63"/>
      <c r="BC17" s="63"/>
      <c r="BD17" s="63"/>
      <c r="BE17" s="63"/>
      <c r="BF17" s="64"/>
      <c r="BG17" s="65"/>
      <c r="BH17" s="65"/>
      <c r="BI17" s="817" t="s">
        <v>77</v>
      </c>
      <c r="BJ17" s="295">
        <f>BO11</f>
        <v>0</v>
      </c>
      <c r="BK17" s="295"/>
      <c r="BL17" s="295"/>
      <c r="BM17" s="821" t="s">
        <v>76</v>
      </c>
      <c r="BN17" s="295">
        <f>BS11</f>
        <v>0</v>
      </c>
      <c r="BO17" s="295"/>
      <c r="BP17" s="295"/>
      <c r="BQ17" s="821" t="s">
        <v>76</v>
      </c>
      <c r="BR17" s="823">
        <f>BW11</f>
        <v>0</v>
      </c>
      <c r="BS17" s="474"/>
      <c r="BT17" s="474"/>
      <c r="BU17" s="361"/>
      <c r="BV17" s="362"/>
      <c r="BW17" s="363"/>
      <c r="BX17" s="364"/>
      <c r="BY17" s="365"/>
      <c r="BZ17" s="59"/>
      <c r="CA17" s="47"/>
      <c r="CB17" s="47"/>
      <c r="CC17" s="47"/>
    </row>
    <row r="18" spans="2:87" s="49" customFormat="1" ht="21" customHeight="1">
      <c r="B18" s="322"/>
      <c r="C18" s="323"/>
      <c r="D18" s="324"/>
      <c r="E18" s="325"/>
      <c r="F18" s="325"/>
      <c r="G18" s="306"/>
      <c r="H18" s="228"/>
      <c r="I18" s="326"/>
      <c r="J18" s="327"/>
      <c r="K18" s="327"/>
      <c r="L18" s="328"/>
      <c r="M18" s="287">
        <f>VLOOKUP($E17,男子,8,FALSE)</f>
        <v>0</v>
      </c>
      <c r="N18" s="288"/>
      <c r="O18" s="288"/>
      <c r="P18" s="288"/>
      <c r="Q18" s="289"/>
      <c r="R18" s="288">
        <f>VLOOKUP($E17,男子,9,FALSE)</f>
        <v>0</v>
      </c>
      <c r="S18" s="288"/>
      <c r="T18" s="288"/>
      <c r="U18" s="288"/>
      <c r="V18" s="290"/>
      <c r="W18" s="318"/>
      <c r="X18" s="319"/>
      <c r="Y18" s="320"/>
      <c r="Z18" s="714"/>
      <c r="AA18" s="812"/>
      <c r="AB18" s="813"/>
      <c r="AC18" s="814"/>
      <c r="AD18" s="815"/>
      <c r="AE18" s="814"/>
      <c r="AF18" s="814"/>
      <c r="AG18" s="815"/>
      <c r="AH18" s="814"/>
      <c r="AI18" s="814"/>
      <c r="AJ18" s="304"/>
      <c r="AK18" s="305"/>
      <c r="AL18" s="306"/>
      <c r="AM18" s="721"/>
      <c r="AN18" s="820"/>
      <c r="AO18" s="291">
        <f>T11</f>
        <v>0</v>
      </c>
      <c r="AP18" s="292"/>
      <c r="AQ18" s="292"/>
      <c r="AR18" s="292"/>
      <c r="AS18" s="292"/>
      <c r="AT18" s="292"/>
      <c r="AU18" s="292"/>
      <c r="AV18" s="292"/>
      <c r="AW18" s="292"/>
      <c r="AX18" s="292"/>
      <c r="AY18" s="292"/>
      <c r="AZ18" s="292"/>
      <c r="BA18" s="292"/>
      <c r="BB18" s="292"/>
      <c r="BC18" s="292"/>
      <c r="BD18" s="292"/>
      <c r="BE18" s="292"/>
      <c r="BF18" s="292"/>
      <c r="BG18" s="292"/>
      <c r="BH18" s="293"/>
      <c r="BI18" s="817"/>
      <c r="BJ18" s="295"/>
      <c r="BK18" s="295"/>
      <c r="BL18" s="295"/>
      <c r="BM18" s="822"/>
      <c r="BN18" s="295"/>
      <c r="BO18" s="295"/>
      <c r="BP18" s="295"/>
      <c r="BQ18" s="821"/>
      <c r="BR18" s="296"/>
      <c r="BS18" s="296"/>
      <c r="BT18" s="296"/>
      <c r="BU18" s="282"/>
      <c r="BV18" s="283"/>
      <c r="BW18" s="284"/>
      <c r="BX18" s="285"/>
      <c r="BY18" s="286"/>
      <c r="BZ18" s="60"/>
      <c r="CA18" s="1"/>
      <c r="CB18" s="1"/>
      <c r="CC18" s="1"/>
      <c r="CI18" s="48"/>
    </row>
    <row r="19" spans="2:81" s="48" customFormat="1" ht="9.75" customHeight="1">
      <c r="B19" s="266">
        <f>'男子入力欄'!D14</f>
        <v>6</v>
      </c>
      <c r="C19" s="267"/>
      <c r="D19" s="270" t="s">
        <v>0</v>
      </c>
      <c r="E19" s="272">
        <v>102</v>
      </c>
      <c r="F19" s="272"/>
      <c r="G19" s="202"/>
      <c r="H19" s="229">
        <f>VLOOKUP(E19,男子,2,FALSE)</f>
        <v>0</v>
      </c>
      <c r="I19" s="274" t="e">
        <f>VLOOKUP($E19,男子,3,FALSE)</f>
        <v>#N/A</v>
      </c>
      <c r="J19" s="275"/>
      <c r="K19" s="275"/>
      <c r="L19" s="276"/>
      <c r="M19" s="255">
        <f>VLOOKUP($E19,男子,15,FALSE)</f>
      </c>
      <c r="N19" s="256"/>
      <c r="O19" s="256"/>
      <c r="P19" s="256"/>
      <c r="Q19" s="257"/>
      <c r="R19" s="256">
        <f>VLOOKUP($E19,男子,16,FALSE)</f>
      </c>
      <c r="S19" s="256"/>
      <c r="T19" s="256"/>
      <c r="U19" s="256"/>
      <c r="V19" s="256"/>
      <c r="W19" s="258" t="str">
        <f>VLOOKUP($E19,男子,4,FALSE)</f>
        <v>男</v>
      </c>
      <c r="X19" s="259"/>
      <c r="Y19" s="260"/>
      <c r="Z19" s="713" t="str">
        <f>VLOOKUP($E19,男子,5,FALSE)</f>
        <v>平成</v>
      </c>
      <c r="AA19" s="727"/>
      <c r="AB19" s="249">
        <f>VLOOKUP($E19,男子,11,FALSE)</f>
        <v>0</v>
      </c>
      <c r="AC19" s="722"/>
      <c r="AD19" s="312" t="s">
        <v>51</v>
      </c>
      <c r="AE19" s="301">
        <f>VLOOKUP($E19,男子,12,FALSE)</f>
        <v>0</v>
      </c>
      <c r="AF19" s="722"/>
      <c r="AG19" s="314" t="s">
        <v>50</v>
      </c>
      <c r="AH19" s="301">
        <f>VLOOKUP($E19,男子,13,FALSE)</f>
        <v>0</v>
      </c>
      <c r="AI19" s="722"/>
      <c r="AJ19" s="205" t="s">
        <v>44</v>
      </c>
      <c r="AK19" s="203">
        <f>VLOOKUP($E19,男子,10,FALSE)</f>
        <v>0</v>
      </c>
      <c r="AL19" s="202"/>
      <c r="AM19" s="719" t="s">
        <v>74</v>
      </c>
      <c r="AN19" s="720"/>
      <c r="AO19" s="61" t="s">
        <v>75</v>
      </c>
      <c r="AP19" s="824">
        <f>AP17</f>
        <v>0</v>
      </c>
      <c r="AQ19" s="824"/>
      <c r="AR19" s="824"/>
      <c r="AS19" s="138" t="s">
        <v>76</v>
      </c>
      <c r="AT19" s="816">
        <f>AT17</f>
        <v>0</v>
      </c>
      <c r="AU19" s="816"/>
      <c r="AV19" s="816"/>
      <c r="AW19" s="63"/>
      <c r="AX19" s="63"/>
      <c r="AY19" s="63"/>
      <c r="AZ19" s="63"/>
      <c r="BA19" s="63"/>
      <c r="BB19" s="63"/>
      <c r="BC19" s="63"/>
      <c r="BD19" s="63"/>
      <c r="BE19" s="63"/>
      <c r="BF19" s="64"/>
      <c r="BG19" s="65"/>
      <c r="BH19" s="65"/>
      <c r="BI19" s="713" t="s">
        <v>77</v>
      </c>
      <c r="BJ19" s="214">
        <f>BJ17:BJ17</f>
        <v>0</v>
      </c>
      <c r="BK19" s="214"/>
      <c r="BL19" s="214"/>
      <c r="BM19" s="709" t="s">
        <v>76</v>
      </c>
      <c r="BN19" s="214">
        <f>BN17:BN17</f>
        <v>0</v>
      </c>
      <c r="BO19" s="214"/>
      <c r="BP19" s="214"/>
      <c r="BQ19" s="709" t="s">
        <v>76</v>
      </c>
      <c r="BR19" s="214">
        <f>BR17:BR17</f>
        <v>0</v>
      </c>
      <c r="BS19" s="214"/>
      <c r="BT19" s="214"/>
      <c r="BU19" s="230"/>
      <c r="BV19" s="231"/>
      <c r="BW19" s="234"/>
      <c r="BX19" s="235"/>
      <c r="BY19" s="236"/>
      <c r="BZ19" s="59"/>
      <c r="CA19" s="47"/>
      <c r="CB19" s="47"/>
      <c r="CC19" s="47"/>
    </row>
    <row r="20" spans="2:81" s="49" customFormat="1" ht="21" customHeight="1">
      <c r="B20" s="322"/>
      <c r="C20" s="323"/>
      <c r="D20" s="324"/>
      <c r="E20" s="325"/>
      <c r="F20" s="325"/>
      <c r="G20" s="306"/>
      <c r="H20" s="228"/>
      <c r="I20" s="326"/>
      <c r="J20" s="327"/>
      <c r="K20" s="327"/>
      <c r="L20" s="328"/>
      <c r="M20" s="287">
        <f>VLOOKUP($E19,男子,8,FALSE)</f>
        <v>0</v>
      </c>
      <c r="N20" s="288"/>
      <c r="O20" s="288"/>
      <c r="P20" s="288"/>
      <c r="Q20" s="289"/>
      <c r="R20" s="288">
        <f>VLOOKUP($E19,男子,9,FALSE)</f>
        <v>0</v>
      </c>
      <c r="S20" s="288"/>
      <c r="T20" s="288"/>
      <c r="U20" s="288"/>
      <c r="V20" s="290"/>
      <c r="W20" s="318"/>
      <c r="X20" s="319"/>
      <c r="Y20" s="320"/>
      <c r="Z20" s="714"/>
      <c r="AA20" s="812"/>
      <c r="AB20" s="813"/>
      <c r="AC20" s="814"/>
      <c r="AD20" s="815"/>
      <c r="AE20" s="814"/>
      <c r="AF20" s="814"/>
      <c r="AG20" s="815"/>
      <c r="AH20" s="814"/>
      <c r="AI20" s="814"/>
      <c r="AJ20" s="304"/>
      <c r="AK20" s="305"/>
      <c r="AL20" s="306"/>
      <c r="AM20" s="721"/>
      <c r="AN20" s="820"/>
      <c r="AO20" s="291">
        <f>AO18</f>
        <v>0</v>
      </c>
      <c r="AP20" s="292"/>
      <c r="AQ20" s="292"/>
      <c r="AR20" s="292"/>
      <c r="AS20" s="292"/>
      <c r="AT20" s="292"/>
      <c r="AU20" s="292"/>
      <c r="AV20" s="292"/>
      <c r="AW20" s="292"/>
      <c r="AX20" s="292"/>
      <c r="AY20" s="292"/>
      <c r="AZ20" s="292"/>
      <c r="BA20" s="292"/>
      <c r="BB20" s="292"/>
      <c r="BC20" s="292"/>
      <c r="BD20" s="292"/>
      <c r="BE20" s="292"/>
      <c r="BF20" s="292"/>
      <c r="BG20" s="292"/>
      <c r="BH20" s="293"/>
      <c r="BI20" s="714"/>
      <c r="BJ20" s="296"/>
      <c r="BK20" s="296"/>
      <c r="BL20" s="296"/>
      <c r="BM20" s="822"/>
      <c r="BN20" s="296"/>
      <c r="BO20" s="296"/>
      <c r="BP20" s="296"/>
      <c r="BQ20" s="822"/>
      <c r="BR20" s="296"/>
      <c r="BS20" s="296"/>
      <c r="BT20" s="296"/>
      <c r="BU20" s="282"/>
      <c r="BV20" s="283"/>
      <c r="BW20" s="284"/>
      <c r="BX20" s="285"/>
      <c r="BY20" s="286"/>
      <c r="BZ20" s="60"/>
      <c r="CA20" s="1"/>
      <c r="CB20" s="1"/>
      <c r="CC20" s="1"/>
    </row>
    <row r="21" spans="2:81" s="48" customFormat="1" ht="9.75" customHeight="1">
      <c r="B21" s="266">
        <f>'男子入力欄'!D15</f>
        <v>6</v>
      </c>
      <c r="C21" s="267"/>
      <c r="D21" s="270" t="s">
        <v>78</v>
      </c>
      <c r="E21" s="272">
        <v>103</v>
      </c>
      <c r="F21" s="272"/>
      <c r="G21" s="202"/>
      <c r="H21" s="280">
        <f>VLOOKUP(E21,男子,2,FALSE)</f>
        <v>0</v>
      </c>
      <c r="I21" s="274" t="e">
        <f>VLOOKUP($E21,男子,3,FALSE)</f>
        <v>#N/A</v>
      </c>
      <c r="J21" s="275"/>
      <c r="K21" s="275"/>
      <c r="L21" s="276"/>
      <c r="M21" s="255">
        <f>VLOOKUP($E21,男子,15,FALSE)</f>
      </c>
      <c r="N21" s="256"/>
      <c r="O21" s="256"/>
      <c r="P21" s="256"/>
      <c r="Q21" s="257"/>
      <c r="R21" s="256">
        <f>VLOOKUP($E21,男子,16,FALSE)</f>
      </c>
      <c r="S21" s="256"/>
      <c r="T21" s="256"/>
      <c r="U21" s="256"/>
      <c r="V21" s="256"/>
      <c r="W21" s="258" t="str">
        <f>VLOOKUP($E21,男子,4,FALSE)</f>
        <v>男</v>
      </c>
      <c r="X21" s="259"/>
      <c r="Y21" s="260"/>
      <c r="Z21" s="713" t="str">
        <f>VLOOKUP($E21,男子,5,FALSE)</f>
        <v>平成</v>
      </c>
      <c r="AA21" s="727"/>
      <c r="AB21" s="309">
        <f>VLOOKUP($E21,男子,11,FALSE)</f>
        <v>0</v>
      </c>
      <c r="AC21" s="679"/>
      <c r="AD21" s="312" t="s">
        <v>51</v>
      </c>
      <c r="AE21" s="301">
        <f>VLOOKUP($E21,男子,12,FALSE)</f>
        <v>0</v>
      </c>
      <c r="AF21" s="722"/>
      <c r="AG21" s="314" t="s">
        <v>50</v>
      </c>
      <c r="AH21" s="301">
        <f>VLOOKUP($E21,男子,13,FALSE)</f>
        <v>0</v>
      </c>
      <c r="AI21" s="722"/>
      <c r="AJ21" s="205" t="s">
        <v>44</v>
      </c>
      <c r="AK21" s="203">
        <f>VLOOKUP($E21,男子,10,FALSE)</f>
        <v>0</v>
      </c>
      <c r="AL21" s="202"/>
      <c r="AM21" s="719" t="s">
        <v>74</v>
      </c>
      <c r="AN21" s="720"/>
      <c r="AO21" s="61" t="s">
        <v>75</v>
      </c>
      <c r="AP21" s="824">
        <f>AP19</f>
        <v>0</v>
      </c>
      <c r="AQ21" s="824"/>
      <c r="AR21" s="824"/>
      <c r="AS21" s="138" t="s">
        <v>76</v>
      </c>
      <c r="AT21" s="816">
        <f>AT19</f>
        <v>0</v>
      </c>
      <c r="AU21" s="816"/>
      <c r="AV21" s="816"/>
      <c r="AW21" s="63"/>
      <c r="AX21" s="63"/>
      <c r="AY21" s="63"/>
      <c r="AZ21" s="63"/>
      <c r="BA21" s="63"/>
      <c r="BB21" s="63"/>
      <c r="BC21" s="63"/>
      <c r="BD21" s="63"/>
      <c r="BE21" s="63"/>
      <c r="BF21" s="64"/>
      <c r="BG21" s="65"/>
      <c r="BH21" s="65"/>
      <c r="BI21" s="713" t="s">
        <v>77</v>
      </c>
      <c r="BJ21" s="214">
        <f>BJ19:BJ19</f>
        <v>0</v>
      </c>
      <c r="BK21" s="214"/>
      <c r="BL21" s="214"/>
      <c r="BM21" s="709" t="s">
        <v>76</v>
      </c>
      <c r="BN21" s="214">
        <f>BN19:BN19</f>
        <v>0</v>
      </c>
      <c r="BO21" s="214"/>
      <c r="BP21" s="214"/>
      <c r="BQ21" s="709" t="s">
        <v>76</v>
      </c>
      <c r="BR21" s="214">
        <f>BR19:BR19</f>
        <v>0</v>
      </c>
      <c r="BS21" s="214"/>
      <c r="BT21" s="214"/>
      <c r="BU21" s="230"/>
      <c r="BV21" s="231"/>
      <c r="BW21" s="234"/>
      <c r="BX21" s="235"/>
      <c r="BY21" s="236"/>
      <c r="BZ21" s="59"/>
      <c r="CA21" s="47"/>
      <c r="CB21" s="47"/>
      <c r="CC21" s="47"/>
    </row>
    <row r="22" spans="2:81" s="49" customFormat="1" ht="21" customHeight="1">
      <c r="B22" s="322"/>
      <c r="C22" s="323"/>
      <c r="D22" s="324"/>
      <c r="E22" s="325"/>
      <c r="F22" s="325"/>
      <c r="G22" s="306"/>
      <c r="H22" s="329"/>
      <c r="I22" s="326"/>
      <c r="J22" s="327"/>
      <c r="K22" s="327"/>
      <c r="L22" s="328"/>
      <c r="M22" s="287">
        <f>VLOOKUP($E21,男子,8,FALSE)</f>
        <v>0</v>
      </c>
      <c r="N22" s="288"/>
      <c r="O22" s="288"/>
      <c r="P22" s="288"/>
      <c r="Q22" s="289"/>
      <c r="R22" s="288">
        <f>VLOOKUP($E21,男子,9,FALSE)</f>
        <v>0</v>
      </c>
      <c r="S22" s="288"/>
      <c r="T22" s="288"/>
      <c r="U22" s="288"/>
      <c r="V22" s="290"/>
      <c r="W22" s="318"/>
      <c r="X22" s="319"/>
      <c r="Y22" s="320"/>
      <c r="Z22" s="714"/>
      <c r="AA22" s="812"/>
      <c r="AB22" s="813"/>
      <c r="AC22" s="814"/>
      <c r="AD22" s="815"/>
      <c r="AE22" s="814"/>
      <c r="AF22" s="814"/>
      <c r="AG22" s="815"/>
      <c r="AH22" s="814"/>
      <c r="AI22" s="814"/>
      <c r="AJ22" s="304"/>
      <c r="AK22" s="305"/>
      <c r="AL22" s="306"/>
      <c r="AM22" s="721"/>
      <c r="AN22" s="820"/>
      <c r="AO22" s="291">
        <f>AO20</f>
        <v>0</v>
      </c>
      <c r="AP22" s="292"/>
      <c r="AQ22" s="292"/>
      <c r="AR22" s="292"/>
      <c r="AS22" s="292"/>
      <c r="AT22" s="292"/>
      <c r="AU22" s="292"/>
      <c r="AV22" s="292"/>
      <c r="AW22" s="292"/>
      <c r="AX22" s="292"/>
      <c r="AY22" s="292"/>
      <c r="AZ22" s="292"/>
      <c r="BA22" s="292"/>
      <c r="BB22" s="292"/>
      <c r="BC22" s="292"/>
      <c r="BD22" s="292"/>
      <c r="BE22" s="292"/>
      <c r="BF22" s="292"/>
      <c r="BG22" s="292"/>
      <c r="BH22" s="293"/>
      <c r="BI22" s="714"/>
      <c r="BJ22" s="296"/>
      <c r="BK22" s="296"/>
      <c r="BL22" s="296"/>
      <c r="BM22" s="822"/>
      <c r="BN22" s="296"/>
      <c r="BO22" s="296"/>
      <c r="BP22" s="296"/>
      <c r="BQ22" s="822"/>
      <c r="BR22" s="296"/>
      <c r="BS22" s="296"/>
      <c r="BT22" s="296"/>
      <c r="BU22" s="282"/>
      <c r="BV22" s="283"/>
      <c r="BW22" s="284"/>
      <c r="BX22" s="285"/>
      <c r="BY22" s="286"/>
      <c r="BZ22" s="60"/>
      <c r="CA22" s="1"/>
      <c r="CB22" s="1"/>
      <c r="CC22" s="1"/>
    </row>
    <row r="23" spans="2:81" s="48" customFormat="1" ht="9.75" customHeight="1">
      <c r="B23" s="266">
        <f>'男子入力欄'!D16</f>
        <v>6</v>
      </c>
      <c r="C23" s="267"/>
      <c r="D23" s="270" t="s">
        <v>79</v>
      </c>
      <c r="E23" s="272">
        <v>104</v>
      </c>
      <c r="F23" s="272"/>
      <c r="G23" s="202"/>
      <c r="H23" s="280">
        <f>VLOOKUP(E23,男子,2,FALSE)</f>
        <v>0</v>
      </c>
      <c r="I23" s="274" t="e">
        <f>VLOOKUP($E23,男子,3,FALSE)</f>
        <v>#N/A</v>
      </c>
      <c r="J23" s="275"/>
      <c r="K23" s="275"/>
      <c r="L23" s="276"/>
      <c r="M23" s="315">
        <f>VLOOKUP($E23,男子,15,FALSE)</f>
      </c>
      <c r="N23" s="316"/>
      <c r="O23" s="316"/>
      <c r="P23" s="316"/>
      <c r="Q23" s="317"/>
      <c r="R23" s="316">
        <f>VLOOKUP($E23,男子,16,FALSE)</f>
      </c>
      <c r="S23" s="316"/>
      <c r="T23" s="316"/>
      <c r="U23" s="316"/>
      <c r="V23" s="316"/>
      <c r="W23" s="258" t="str">
        <f>VLOOKUP($E23,男子,4,FALSE)</f>
        <v>男</v>
      </c>
      <c r="X23" s="259"/>
      <c r="Y23" s="260"/>
      <c r="Z23" s="713" t="str">
        <f>VLOOKUP($E23,男子,5,FALSE)</f>
        <v>平成</v>
      </c>
      <c r="AA23" s="727"/>
      <c r="AB23" s="249">
        <f>VLOOKUP($E23,男子,11,FALSE)</f>
        <v>0</v>
      </c>
      <c r="AC23" s="722"/>
      <c r="AD23" s="312" t="s">
        <v>51</v>
      </c>
      <c r="AE23" s="301">
        <f>VLOOKUP($E23,男子,12,FALSE)</f>
        <v>0</v>
      </c>
      <c r="AF23" s="722"/>
      <c r="AG23" s="314" t="s">
        <v>50</v>
      </c>
      <c r="AH23" s="301">
        <f>VLOOKUP($E23,男子,13,FALSE)</f>
        <v>0</v>
      </c>
      <c r="AI23" s="722"/>
      <c r="AJ23" s="205" t="s">
        <v>44</v>
      </c>
      <c r="AK23" s="203">
        <f>VLOOKUP($E23,男子,10,FALSE)</f>
        <v>0</v>
      </c>
      <c r="AL23" s="202"/>
      <c r="AM23" s="719" t="s">
        <v>74</v>
      </c>
      <c r="AN23" s="720"/>
      <c r="AO23" s="67" t="s">
        <v>75</v>
      </c>
      <c r="AP23" s="826">
        <f>AP21</f>
        <v>0</v>
      </c>
      <c r="AQ23" s="826"/>
      <c r="AR23" s="826"/>
      <c r="AS23" s="139" t="s">
        <v>76</v>
      </c>
      <c r="AT23" s="825">
        <f>AT21</f>
        <v>0</v>
      </c>
      <c r="AU23" s="825"/>
      <c r="AV23" s="825"/>
      <c r="AW23" s="68"/>
      <c r="AX23" s="68"/>
      <c r="AY23" s="68"/>
      <c r="AZ23" s="68"/>
      <c r="BA23" s="68"/>
      <c r="BB23" s="68"/>
      <c r="BC23" s="68"/>
      <c r="BD23" s="68"/>
      <c r="BE23" s="68"/>
      <c r="BF23" s="69"/>
      <c r="BG23" s="70"/>
      <c r="BH23" s="70"/>
      <c r="BI23" s="713" t="s">
        <v>77</v>
      </c>
      <c r="BJ23" s="244">
        <f>BJ21:BJ21</f>
        <v>0</v>
      </c>
      <c r="BK23" s="244"/>
      <c r="BL23" s="244"/>
      <c r="BM23" s="709" t="s">
        <v>76</v>
      </c>
      <c r="BN23" s="244">
        <f>BN21:BN21</f>
        <v>0</v>
      </c>
      <c r="BO23" s="244"/>
      <c r="BP23" s="244"/>
      <c r="BQ23" s="709" t="s">
        <v>76</v>
      </c>
      <c r="BR23" s="214">
        <f>BR21:BR21</f>
        <v>0</v>
      </c>
      <c r="BS23" s="214"/>
      <c r="BT23" s="214"/>
      <c r="BU23" s="230"/>
      <c r="BV23" s="231"/>
      <c r="BW23" s="234"/>
      <c r="BX23" s="235"/>
      <c r="BY23" s="236"/>
      <c r="BZ23" s="59"/>
      <c r="CA23" s="47"/>
      <c r="CB23" s="47"/>
      <c r="CC23" s="47"/>
    </row>
    <row r="24" spans="2:81" s="49" customFormat="1" ht="21" customHeight="1">
      <c r="B24" s="322"/>
      <c r="C24" s="323"/>
      <c r="D24" s="324"/>
      <c r="E24" s="325"/>
      <c r="F24" s="325"/>
      <c r="G24" s="306"/>
      <c r="H24" s="329"/>
      <c r="I24" s="326"/>
      <c r="J24" s="327"/>
      <c r="K24" s="327"/>
      <c r="L24" s="328"/>
      <c r="M24" s="287">
        <f>VLOOKUP($E23,男子,8,FALSE)</f>
        <v>0</v>
      </c>
      <c r="N24" s="288"/>
      <c r="O24" s="288"/>
      <c r="P24" s="288"/>
      <c r="Q24" s="289"/>
      <c r="R24" s="288">
        <f>VLOOKUP($E23,男子,9,FALSE)</f>
        <v>0</v>
      </c>
      <c r="S24" s="288"/>
      <c r="T24" s="288"/>
      <c r="U24" s="288"/>
      <c r="V24" s="290"/>
      <c r="W24" s="318"/>
      <c r="X24" s="319"/>
      <c r="Y24" s="320"/>
      <c r="Z24" s="714"/>
      <c r="AA24" s="812"/>
      <c r="AB24" s="813"/>
      <c r="AC24" s="814"/>
      <c r="AD24" s="815"/>
      <c r="AE24" s="814"/>
      <c r="AF24" s="814"/>
      <c r="AG24" s="815"/>
      <c r="AH24" s="814"/>
      <c r="AI24" s="814"/>
      <c r="AJ24" s="304"/>
      <c r="AK24" s="305"/>
      <c r="AL24" s="306"/>
      <c r="AM24" s="721"/>
      <c r="AN24" s="820"/>
      <c r="AO24" s="291">
        <f>AO22</f>
        <v>0</v>
      </c>
      <c r="AP24" s="292"/>
      <c r="AQ24" s="292"/>
      <c r="AR24" s="292"/>
      <c r="AS24" s="292"/>
      <c r="AT24" s="292"/>
      <c r="AU24" s="292"/>
      <c r="AV24" s="292"/>
      <c r="AW24" s="292"/>
      <c r="AX24" s="292"/>
      <c r="AY24" s="292"/>
      <c r="AZ24" s="292"/>
      <c r="BA24" s="292"/>
      <c r="BB24" s="292"/>
      <c r="BC24" s="292"/>
      <c r="BD24" s="292"/>
      <c r="BE24" s="292"/>
      <c r="BF24" s="292"/>
      <c r="BG24" s="292"/>
      <c r="BH24" s="293"/>
      <c r="BI24" s="714"/>
      <c r="BJ24" s="296"/>
      <c r="BK24" s="296"/>
      <c r="BL24" s="296"/>
      <c r="BM24" s="822"/>
      <c r="BN24" s="296"/>
      <c r="BO24" s="296"/>
      <c r="BP24" s="296"/>
      <c r="BQ24" s="822"/>
      <c r="BR24" s="296"/>
      <c r="BS24" s="296"/>
      <c r="BT24" s="296"/>
      <c r="BU24" s="282"/>
      <c r="BV24" s="283"/>
      <c r="BW24" s="284"/>
      <c r="BX24" s="285"/>
      <c r="BY24" s="286"/>
      <c r="BZ24" s="60"/>
      <c r="CA24" s="1"/>
      <c r="CB24" s="1"/>
      <c r="CC24" s="1"/>
    </row>
    <row r="25" spans="2:81" s="48" customFormat="1" ht="9.75" customHeight="1">
      <c r="B25" s="266">
        <f>'男子入力欄'!D17</f>
        <v>6</v>
      </c>
      <c r="C25" s="267"/>
      <c r="D25" s="270" t="s">
        <v>80</v>
      </c>
      <c r="E25" s="272">
        <v>105</v>
      </c>
      <c r="F25" s="272"/>
      <c r="G25" s="202"/>
      <c r="H25" s="280">
        <f>VLOOKUP(E25,男子,2,FALSE)</f>
        <v>0</v>
      </c>
      <c r="I25" s="274" t="e">
        <f>VLOOKUP($E25,男子,3,FALSE)</f>
        <v>#N/A</v>
      </c>
      <c r="J25" s="275"/>
      <c r="K25" s="275"/>
      <c r="L25" s="276"/>
      <c r="M25" s="255">
        <f>VLOOKUP($E25,男子,15,FALSE)</f>
      </c>
      <c r="N25" s="256"/>
      <c r="O25" s="256"/>
      <c r="P25" s="256"/>
      <c r="Q25" s="257"/>
      <c r="R25" s="256">
        <f>VLOOKUP($E25,男子,16,FALSE)</f>
      </c>
      <c r="S25" s="256"/>
      <c r="T25" s="256"/>
      <c r="U25" s="256"/>
      <c r="V25" s="256"/>
      <c r="W25" s="258" t="str">
        <f>VLOOKUP($E25,男子,4,FALSE)</f>
        <v>男</v>
      </c>
      <c r="X25" s="259"/>
      <c r="Y25" s="260"/>
      <c r="Z25" s="713" t="str">
        <f>VLOOKUP($E25,男子,5,FALSE)</f>
        <v>平成</v>
      </c>
      <c r="AA25" s="727"/>
      <c r="AB25" s="309">
        <f>VLOOKUP($E25,男子,11,FALSE)</f>
        <v>0</v>
      </c>
      <c r="AC25" s="679"/>
      <c r="AD25" s="689" t="s">
        <v>51</v>
      </c>
      <c r="AE25" s="678">
        <f>VLOOKUP($E25,男子,12,FALSE)</f>
        <v>0</v>
      </c>
      <c r="AF25" s="679"/>
      <c r="AG25" s="691" t="s">
        <v>50</v>
      </c>
      <c r="AH25" s="678">
        <f>VLOOKUP($E25,男子,13,FALSE)</f>
        <v>0</v>
      </c>
      <c r="AI25" s="679"/>
      <c r="AJ25" s="205" t="s">
        <v>44</v>
      </c>
      <c r="AK25" s="203">
        <f>VLOOKUP($E25,男子,10,FALSE)</f>
        <v>0</v>
      </c>
      <c r="AL25" s="202"/>
      <c r="AM25" s="719" t="s">
        <v>74</v>
      </c>
      <c r="AN25" s="720"/>
      <c r="AO25" s="67" t="s">
        <v>75</v>
      </c>
      <c r="AP25" s="828">
        <f>AP23</f>
        <v>0</v>
      </c>
      <c r="AQ25" s="828"/>
      <c r="AR25" s="828"/>
      <c r="AS25" s="140" t="s">
        <v>76</v>
      </c>
      <c r="AT25" s="827">
        <f>AT23</f>
        <v>0</v>
      </c>
      <c r="AU25" s="827"/>
      <c r="AV25" s="827"/>
      <c r="AW25" s="71"/>
      <c r="AX25" s="71"/>
      <c r="AY25" s="71"/>
      <c r="AZ25" s="71"/>
      <c r="BA25" s="71"/>
      <c r="BB25" s="71"/>
      <c r="BC25" s="71"/>
      <c r="BD25" s="71"/>
      <c r="BE25" s="71"/>
      <c r="BF25" s="72"/>
      <c r="BG25" s="73"/>
      <c r="BH25" s="74"/>
      <c r="BI25" s="713" t="s">
        <v>77</v>
      </c>
      <c r="BJ25" s="214">
        <f>BJ23:BJ23</f>
        <v>0</v>
      </c>
      <c r="BK25" s="214"/>
      <c r="BL25" s="214"/>
      <c r="BM25" s="709" t="s">
        <v>76</v>
      </c>
      <c r="BN25" s="214">
        <f>BN23:BN23</f>
        <v>0</v>
      </c>
      <c r="BO25" s="214"/>
      <c r="BP25" s="214"/>
      <c r="BQ25" s="709" t="s">
        <v>76</v>
      </c>
      <c r="BR25" s="295">
        <f>BR23:BR23</f>
        <v>0</v>
      </c>
      <c r="BS25" s="295"/>
      <c r="BT25" s="295"/>
      <c r="BU25" s="230"/>
      <c r="BV25" s="231"/>
      <c r="BW25" s="234"/>
      <c r="BX25" s="235"/>
      <c r="BY25" s="236"/>
      <c r="BZ25" s="59"/>
      <c r="CA25" s="47"/>
      <c r="CB25" s="47"/>
      <c r="CC25" s="47"/>
    </row>
    <row r="26" spans="2:81" s="49" customFormat="1" ht="21" customHeight="1" thickBot="1">
      <c r="B26" s="268"/>
      <c r="C26" s="269"/>
      <c r="D26" s="271"/>
      <c r="E26" s="273"/>
      <c r="F26" s="273"/>
      <c r="G26" s="200"/>
      <c r="H26" s="281"/>
      <c r="I26" s="277"/>
      <c r="J26" s="278"/>
      <c r="K26" s="278"/>
      <c r="L26" s="279"/>
      <c r="M26" s="240">
        <f>VLOOKUP($E25,男子,8,FALSE)</f>
        <v>0</v>
      </c>
      <c r="N26" s="241"/>
      <c r="O26" s="241"/>
      <c r="P26" s="241"/>
      <c r="Q26" s="242"/>
      <c r="R26" s="241">
        <f>VLOOKUP($E25,男子,9,FALSE)</f>
        <v>0</v>
      </c>
      <c r="S26" s="241"/>
      <c r="T26" s="241"/>
      <c r="U26" s="241"/>
      <c r="V26" s="243"/>
      <c r="W26" s="261"/>
      <c r="X26" s="262"/>
      <c r="Y26" s="263"/>
      <c r="Z26" s="677"/>
      <c r="AA26" s="696"/>
      <c r="AB26" s="688"/>
      <c r="AC26" s="680"/>
      <c r="AD26" s="690"/>
      <c r="AE26" s="680"/>
      <c r="AF26" s="680"/>
      <c r="AG26" s="690"/>
      <c r="AH26" s="680"/>
      <c r="AI26" s="680"/>
      <c r="AJ26" s="204"/>
      <c r="AK26" s="201"/>
      <c r="AL26" s="200"/>
      <c r="AM26" s="684"/>
      <c r="AN26" s="685"/>
      <c r="AO26" s="215">
        <f>AO24</f>
        <v>0</v>
      </c>
      <c r="AP26" s="211"/>
      <c r="AQ26" s="211"/>
      <c r="AR26" s="211"/>
      <c r="AS26" s="211"/>
      <c r="AT26" s="211"/>
      <c r="AU26" s="211"/>
      <c r="AV26" s="211"/>
      <c r="AW26" s="211"/>
      <c r="AX26" s="211"/>
      <c r="AY26" s="211"/>
      <c r="AZ26" s="211"/>
      <c r="BA26" s="211"/>
      <c r="BB26" s="211"/>
      <c r="BC26" s="211"/>
      <c r="BD26" s="211"/>
      <c r="BE26" s="211"/>
      <c r="BF26" s="211"/>
      <c r="BG26" s="211"/>
      <c r="BH26" s="210"/>
      <c r="BI26" s="677"/>
      <c r="BJ26" s="245"/>
      <c r="BK26" s="245"/>
      <c r="BL26" s="245"/>
      <c r="BM26" s="673"/>
      <c r="BN26" s="245"/>
      <c r="BO26" s="245"/>
      <c r="BP26" s="245"/>
      <c r="BQ26" s="673"/>
      <c r="BR26" s="245"/>
      <c r="BS26" s="245"/>
      <c r="BT26" s="245"/>
      <c r="BU26" s="232"/>
      <c r="BV26" s="233"/>
      <c r="BW26" s="237"/>
      <c r="BX26" s="238"/>
      <c r="BY26" s="239"/>
      <c r="BZ26" s="60"/>
      <c r="CA26" s="1"/>
      <c r="CB26" s="1"/>
      <c r="CC26" s="1"/>
    </row>
    <row r="27" spans="2:81" s="48" customFormat="1" ht="9.75" customHeight="1">
      <c r="B27" s="396">
        <v>3</v>
      </c>
      <c r="C27" s="397"/>
      <c r="D27" s="398" t="s">
        <v>81</v>
      </c>
      <c r="E27" s="272">
        <v>1</v>
      </c>
      <c r="F27" s="272"/>
      <c r="G27" s="202"/>
      <c r="H27" s="455">
        <f>VLOOKUP(E27,男子,2,FALSE)</f>
        <v>0</v>
      </c>
      <c r="I27" s="808" t="str">
        <f>VLOOKUP($E27,男子,3,FALSE)</f>
        <v>選手</v>
      </c>
      <c r="J27" s="751"/>
      <c r="K27" s="751"/>
      <c r="L27" s="809"/>
      <c r="M27" s="447">
        <f>VLOOKUP($E27,男子,15,FALSE)</f>
      </c>
      <c r="N27" s="448"/>
      <c r="O27" s="448"/>
      <c r="P27" s="448"/>
      <c r="Q27" s="449"/>
      <c r="R27" s="448">
        <f>VLOOKUP($E27,男子,16,FALSE)</f>
      </c>
      <c r="S27" s="448"/>
      <c r="T27" s="448"/>
      <c r="U27" s="448"/>
      <c r="V27" s="448"/>
      <c r="W27" s="450" t="str">
        <f>VLOOKUP($E27,男子,4,FALSE)</f>
        <v>男</v>
      </c>
      <c r="X27" s="451"/>
      <c r="Y27" s="452"/>
      <c r="Z27" s="810" t="str">
        <f>VLOOKUP($E27,男子,5,FALSE)</f>
        <v>平成</v>
      </c>
      <c r="AA27" s="811"/>
      <c r="AB27" s="444">
        <f>VLOOKUP($E27,男子,11,FALSE)</f>
        <v>0</v>
      </c>
      <c r="AC27" s="757"/>
      <c r="AD27" s="445" t="s">
        <v>51</v>
      </c>
      <c r="AE27" s="437">
        <f>VLOOKUP($E27,男子,12,FALSE)</f>
        <v>0</v>
      </c>
      <c r="AF27" s="757"/>
      <c r="AG27" s="446" t="s">
        <v>50</v>
      </c>
      <c r="AH27" s="437">
        <f>VLOOKUP($E27,男子,13,FALSE)</f>
        <v>0</v>
      </c>
      <c r="AI27" s="757"/>
      <c r="AJ27" s="439" t="s">
        <v>44</v>
      </c>
      <c r="AK27" s="440">
        <f>VLOOKUP($E27,男子,10,FALSE)</f>
        <v>0</v>
      </c>
      <c r="AL27" s="441"/>
      <c r="AM27" s="914" t="s">
        <v>384</v>
      </c>
      <c r="AN27" s="915"/>
      <c r="AO27" s="61" t="s">
        <v>75</v>
      </c>
      <c r="AP27" s="830">
        <f>AP25</f>
        <v>0</v>
      </c>
      <c r="AQ27" s="831"/>
      <c r="AR27" s="831"/>
      <c r="AS27" s="62" t="s">
        <v>76</v>
      </c>
      <c r="AT27" s="829">
        <f>AT25</f>
        <v>0</v>
      </c>
      <c r="AU27" s="829"/>
      <c r="AV27" s="829"/>
      <c r="AW27" s="63"/>
      <c r="AX27" s="63"/>
      <c r="AY27" s="63"/>
      <c r="AZ27" s="63"/>
      <c r="BA27" s="63"/>
      <c r="BB27" s="63"/>
      <c r="BC27" s="63"/>
      <c r="BD27" s="63"/>
      <c r="BE27" s="63"/>
      <c r="BF27" s="64"/>
      <c r="BG27" s="65"/>
      <c r="BH27" s="65"/>
      <c r="BI27" s="817" t="s">
        <v>77</v>
      </c>
      <c r="BJ27" s="474">
        <f>BJ25:BJ25</f>
        <v>0</v>
      </c>
      <c r="BK27" s="474"/>
      <c r="BL27" s="474"/>
      <c r="BM27" s="734" t="s">
        <v>76</v>
      </c>
      <c r="BN27" s="474">
        <f>BN25:BN25</f>
        <v>0</v>
      </c>
      <c r="BO27" s="474"/>
      <c r="BP27" s="474"/>
      <c r="BQ27" s="734" t="s">
        <v>76</v>
      </c>
      <c r="BR27" s="474">
        <f>BR25:BR25</f>
        <v>0</v>
      </c>
      <c r="BS27" s="474"/>
      <c r="BT27" s="474"/>
      <c r="BU27" s="361"/>
      <c r="BV27" s="362"/>
      <c r="BW27" s="363"/>
      <c r="BX27" s="364"/>
      <c r="BY27" s="365"/>
      <c r="BZ27" s="59"/>
      <c r="CA27" s="47"/>
      <c r="CB27" s="47"/>
      <c r="CC27" s="47"/>
    </row>
    <row r="28" spans="2:81" s="49" customFormat="1" ht="21" customHeight="1">
      <c r="B28" s="322"/>
      <c r="C28" s="323"/>
      <c r="D28" s="324"/>
      <c r="E28" s="325"/>
      <c r="F28" s="325"/>
      <c r="G28" s="306"/>
      <c r="H28" s="329"/>
      <c r="I28" s="326"/>
      <c r="J28" s="327"/>
      <c r="K28" s="327"/>
      <c r="L28" s="328"/>
      <c r="M28" s="287">
        <f>VLOOKUP($E27,男子,8,FALSE)</f>
        <v>0</v>
      </c>
      <c r="N28" s="288"/>
      <c r="O28" s="288"/>
      <c r="P28" s="288"/>
      <c r="Q28" s="289"/>
      <c r="R28" s="288">
        <f>VLOOKUP($E27,男子,9,FALSE)</f>
        <v>0</v>
      </c>
      <c r="S28" s="288"/>
      <c r="T28" s="288"/>
      <c r="U28" s="288"/>
      <c r="V28" s="290"/>
      <c r="W28" s="318"/>
      <c r="X28" s="319"/>
      <c r="Y28" s="320"/>
      <c r="Z28" s="714"/>
      <c r="AA28" s="812"/>
      <c r="AB28" s="813"/>
      <c r="AC28" s="814"/>
      <c r="AD28" s="815"/>
      <c r="AE28" s="814"/>
      <c r="AF28" s="814"/>
      <c r="AG28" s="815"/>
      <c r="AH28" s="814"/>
      <c r="AI28" s="814"/>
      <c r="AJ28" s="304"/>
      <c r="AK28" s="305"/>
      <c r="AL28" s="306"/>
      <c r="AM28" s="916"/>
      <c r="AN28" s="917"/>
      <c r="AO28" s="291">
        <f>AO26</f>
        <v>0</v>
      </c>
      <c r="AP28" s="292"/>
      <c r="AQ28" s="292"/>
      <c r="AR28" s="292"/>
      <c r="AS28" s="292"/>
      <c r="AT28" s="292"/>
      <c r="AU28" s="292"/>
      <c r="AV28" s="292"/>
      <c r="AW28" s="292"/>
      <c r="AX28" s="292"/>
      <c r="AY28" s="292"/>
      <c r="AZ28" s="292"/>
      <c r="BA28" s="292"/>
      <c r="BB28" s="292"/>
      <c r="BC28" s="292"/>
      <c r="BD28" s="292"/>
      <c r="BE28" s="292"/>
      <c r="BF28" s="292"/>
      <c r="BG28" s="292"/>
      <c r="BH28" s="293"/>
      <c r="BI28" s="714"/>
      <c r="BJ28" s="295"/>
      <c r="BK28" s="295"/>
      <c r="BL28" s="295"/>
      <c r="BM28" s="821"/>
      <c r="BN28" s="295"/>
      <c r="BO28" s="295"/>
      <c r="BP28" s="295"/>
      <c r="BQ28" s="821"/>
      <c r="BR28" s="296"/>
      <c r="BS28" s="296"/>
      <c r="BT28" s="296"/>
      <c r="BU28" s="282"/>
      <c r="BV28" s="283"/>
      <c r="BW28" s="284"/>
      <c r="BX28" s="285"/>
      <c r="BY28" s="286"/>
      <c r="BZ28" s="60"/>
      <c r="CA28" s="1"/>
      <c r="CB28" s="1"/>
      <c r="CC28" s="1"/>
    </row>
    <row r="29" spans="2:81" s="48" customFormat="1" ht="9.75" customHeight="1">
      <c r="B29" s="266">
        <v>3</v>
      </c>
      <c r="C29" s="267"/>
      <c r="D29" s="270" t="s">
        <v>82</v>
      </c>
      <c r="E29" s="272">
        <v>2</v>
      </c>
      <c r="F29" s="272"/>
      <c r="G29" s="202"/>
      <c r="H29" s="280">
        <f>VLOOKUP(E29,男子,2,FALSE)</f>
        <v>0</v>
      </c>
      <c r="I29" s="274" t="str">
        <f>VLOOKUP($E29,男子,3,FALSE)</f>
        <v>選手</v>
      </c>
      <c r="J29" s="275"/>
      <c r="K29" s="275"/>
      <c r="L29" s="276"/>
      <c r="M29" s="255">
        <f>VLOOKUP($E29,男子,15,FALSE)</f>
      </c>
      <c r="N29" s="256"/>
      <c r="O29" s="256"/>
      <c r="P29" s="256"/>
      <c r="Q29" s="257"/>
      <c r="R29" s="256">
        <f>VLOOKUP($E29,男子,16,FALSE)</f>
      </c>
      <c r="S29" s="256"/>
      <c r="T29" s="256"/>
      <c r="U29" s="256"/>
      <c r="V29" s="256"/>
      <c r="W29" s="258" t="str">
        <f>VLOOKUP($E29,男子,4,FALSE)</f>
        <v>男</v>
      </c>
      <c r="X29" s="259"/>
      <c r="Y29" s="260"/>
      <c r="Z29" s="713" t="str">
        <f>VLOOKUP($E29,男子,5,FALSE)</f>
        <v>平成</v>
      </c>
      <c r="AA29" s="727"/>
      <c r="AB29" s="249">
        <f>VLOOKUP($E29,男子,11,FALSE)</f>
        <v>0</v>
      </c>
      <c r="AC29" s="722"/>
      <c r="AD29" s="312" t="s">
        <v>51</v>
      </c>
      <c r="AE29" s="301">
        <f>VLOOKUP($E29,男子,12,FALSE)</f>
        <v>0</v>
      </c>
      <c r="AF29" s="722"/>
      <c r="AG29" s="314" t="s">
        <v>50</v>
      </c>
      <c r="AH29" s="301">
        <f>VLOOKUP($E29,男子,13,FALSE)</f>
        <v>0</v>
      </c>
      <c r="AI29" s="722"/>
      <c r="AJ29" s="303" t="s">
        <v>44</v>
      </c>
      <c r="AK29" s="432">
        <f>VLOOKUP($E29,男子,10,FALSE)</f>
        <v>0</v>
      </c>
      <c r="AL29" s="433"/>
      <c r="AM29" s="918" t="s">
        <v>384</v>
      </c>
      <c r="AN29" s="919"/>
      <c r="AO29" s="61" t="s">
        <v>75</v>
      </c>
      <c r="AP29" s="832">
        <f>AP27</f>
        <v>0</v>
      </c>
      <c r="AQ29" s="832"/>
      <c r="AR29" s="832"/>
      <c r="AS29" s="62" t="s">
        <v>76</v>
      </c>
      <c r="AT29" s="821">
        <f>AT27</f>
        <v>0</v>
      </c>
      <c r="AU29" s="821"/>
      <c r="AV29" s="821"/>
      <c r="AW29" s="63"/>
      <c r="AX29" s="63"/>
      <c r="AY29" s="63"/>
      <c r="AZ29" s="63"/>
      <c r="BA29" s="63"/>
      <c r="BB29" s="63"/>
      <c r="BC29" s="63"/>
      <c r="BD29" s="63"/>
      <c r="BE29" s="63"/>
      <c r="BF29" s="64"/>
      <c r="BG29" s="65"/>
      <c r="BH29" s="65"/>
      <c r="BI29" s="817" t="s">
        <v>77</v>
      </c>
      <c r="BJ29" s="214">
        <f>BJ27:BJ27</f>
        <v>0</v>
      </c>
      <c r="BK29" s="214"/>
      <c r="BL29" s="214"/>
      <c r="BM29" s="709" t="s">
        <v>76</v>
      </c>
      <c r="BN29" s="214">
        <f>BN27:BN27</f>
        <v>0</v>
      </c>
      <c r="BO29" s="214"/>
      <c r="BP29" s="214"/>
      <c r="BQ29" s="709" t="s">
        <v>76</v>
      </c>
      <c r="BR29" s="214">
        <f>BR27:BR27</f>
        <v>0</v>
      </c>
      <c r="BS29" s="214"/>
      <c r="BT29" s="214"/>
      <c r="BU29" s="230"/>
      <c r="BV29" s="231"/>
      <c r="BW29" s="234"/>
      <c r="BX29" s="235"/>
      <c r="BY29" s="236"/>
      <c r="BZ29" s="59"/>
      <c r="CA29" s="47"/>
      <c r="CB29" s="47"/>
      <c r="CC29" s="47"/>
    </row>
    <row r="30" spans="2:81" s="49" customFormat="1" ht="21" customHeight="1">
      <c r="B30" s="322"/>
      <c r="C30" s="323"/>
      <c r="D30" s="324"/>
      <c r="E30" s="325"/>
      <c r="F30" s="325"/>
      <c r="G30" s="306"/>
      <c r="H30" s="329"/>
      <c r="I30" s="326"/>
      <c r="J30" s="327"/>
      <c r="K30" s="327"/>
      <c r="L30" s="328"/>
      <c r="M30" s="287">
        <f>VLOOKUP($E29,男子,8,FALSE)</f>
        <v>0</v>
      </c>
      <c r="N30" s="288"/>
      <c r="O30" s="288"/>
      <c r="P30" s="288"/>
      <c r="Q30" s="289"/>
      <c r="R30" s="288">
        <f>VLOOKUP($E29,男子,9,FALSE)</f>
        <v>0</v>
      </c>
      <c r="S30" s="288"/>
      <c r="T30" s="288"/>
      <c r="U30" s="288"/>
      <c r="V30" s="290"/>
      <c r="W30" s="318"/>
      <c r="X30" s="319"/>
      <c r="Y30" s="320"/>
      <c r="Z30" s="714"/>
      <c r="AA30" s="812"/>
      <c r="AB30" s="813"/>
      <c r="AC30" s="814"/>
      <c r="AD30" s="815"/>
      <c r="AE30" s="814"/>
      <c r="AF30" s="814"/>
      <c r="AG30" s="815"/>
      <c r="AH30" s="814"/>
      <c r="AI30" s="814"/>
      <c r="AJ30" s="304"/>
      <c r="AK30" s="305"/>
      <c r="AL30" s="306"/>
      <c r="AM30" s="916"/>
      <c r="AN30" s="917"/>
      <c r="AO30" s="291">
        <f>AO28</f>
        <v>0</v>
      </c>
      <c r="AP30" s="292"/>
      <c r="AQ30" s="292"/>
      <c r="AR30" s="292"/>
      <c r="AS30" s="292"/>
      <c r="AT30" s="292"/>
      <c r="AU30" s="292"/>
      <c r="AV30" s="292"/>
      <c r="AW30" s="292"/>
      <c r="AX30" s="292"/>
      <c r="AY30" s="292"/>
      <c r="AZ30" s="292"/>
      <c r="BA30" s="292"/>
      <c r="BB30" s="292"/>
      <c r="BC30" s="292"/>
      <c r="BD30" s="292"/>
      <c r="BE30" s="292"/>
      <c r="BF30" s="292"/>
      <c r="BG30" s="292"/>
      <c r="BH30" s="293"/>
      <c r="BI30" s="817"/>
      <c r="BJ30" s="296"/>
      <c r="BK30" s="296"/>
      <c r="BL30" s="296"/>
      <c r="BM30" s="822"/>
      <c r="BN30" s="296"/>
      <c r="BO30" s="296"/>
      <c r="BP30" s="296"/>
      <c r="BQ30" s="822"/>
      <c r="BR30" s="296"/>
      <c r="BS30" s="296"/>
      <c r="BT30" s="296"/>
      <c r="BU30" s="282"/>
      <c r="BV30" s="283"/>
      <c r="BW30" s="284"/>
      <c r="BX30" s="285"/>
      <c r="BY30" s="286"/>
      <c r="BZ30" s="60"/>
      <c r="CA30" s="1"/>
      <c r="CB30" s="1"/>
      <c r="CC30" s="1"/>
    </row>
    <row r="31" spans="2:81" s="48" customFormat="1" ht="9.75" customHeight="1">
      <c r="B31" s="266">
        <v>3</v>
      </c>
      <c r="C31" s="267"/>
      <c r="D31" s="270" t="s">
        <v>83</v>
      </c>
      <c r="E31" s="272">
        <v>3</v>
      </c>
      <c r="F31" s="272"/>
      <c r="G31" s="202"/>
      <c r="H31" s="280">
        <f>VLOOKUP(E31,男子,2,FALSE)</f>
        <v>0</v>
      </c>
      <c r="I31" s="274" t="str">
        <f>VLOOKUP($E31,男子,3,FALSE)</f>
        <v>選手</v>
      </c>
      <c r="J31" s="275"/>
      <c r="K31" s="275"/>
      <c r="L31" s="276"/>
      <c r="M31" s="255">
        <f>VLOOKUP($E31,男子,15,FALSE)</f>
      </c>
      <c r="N31" s="256"/>
      <c r="O31" s="256"/>
      <c r="P31" s="256"/>
      <c r="Q31" s="257"/>
      <c r="R31" s="256">
        <f>VLOOKUP($E31,男子,16,FALSE)</f>
      </c>
      <c r="S31" s="256"/>
      <c r="T31" s="256"/>
      <c r="U31" s="256"/>
      <c r="V31" s="256"/>
      <c r="W31" s="258" t="str">
        <f>VLOOKUP($E31,男子,4,FALSE)</f>
        <v>男</v>
      </c>
      <c r="X31" s="259"/>
      <c r="Y31" s="260"/>
      <c r="Z31" s="713" t="str">
        <f>VLOOKUP($E31,男子,5,FALSE)</f>
        <v>平成</v>
      </c>
      <c r="AA31" s="727"/>
      <c r="AB31" s="309">
        <f>VLOOKUP($E31,男子,11,FALSE)</f>
        <v>0</v>
      </c>
      <c r="AC31" s="679"/>
      <c r="AD31" s="312" t="s">
        <v>51</v>
      </c>
      <c r="AE31" s="301">
        <f>VLOOKUP($E31,男子,12,FALSE)</f>
        <v>0</v>
      </c>
      <c r="AF31" s="722"/>
      <c r="AG31" s="314" t="s">
        <v>50</v>
      </c>
      <c r="AH31" s="301">
        <f>VLOOKUP($E31,男子,13,FALSE)</f>
        <v>0</v>
      </c>
      <c r="AI31" s="722"/>
      <c r="AJ31" s="205" t="s">
        <v>44</v>
      </c>
      <c r="AK31" s="203">
        <f>VLOOKUP($E31,男子,10,FALSE)</f>
        <v>0</v>
      </c>
      <c r="AL31" s="202"/>
      <c r="AM31" s="918" t="s">
        <v>384</v>
      </c>
      <c r="AN31" s="919"/>
      <c r="AO31" s="61" t="s">
        <v>75</v>
      </c>
      <c r="AP31" s="832">
        <f>AP29</f>
        <v>0</v>
      </c>
      <c r="AQ31" s="832"/>
      <c r="AR31" s="832"/>
      <c r="AS31" s="62" t="s">
        <v>76</v>
      </c>
      <c r="AT31" s="821">
        <f>AT29</f>
        <v>0</v>
      </c>
      <c r="AU31" s="821"/>
      <c r="AV31" s="821"/>
      <c r="AW31" s="63"/>
      <c r="AX31" s="63"/>
      <c r="AY31" s="63"/>
      <c r="AZ31" s="63"/>
      <c r="BA31" s="63"/>
      <c r="BB31" s="63"/>
      <c r="BC31" s="63"/>
      <c r="BD31" s="63"/>
      <c r="BE31" s="63"/>
      <c r="BF31" s="64"/>
      <c r="BG31" s="65"/>
      <c r="BH31" s="65"/>
      <c r="BI31" s="713" t="s">
        <v>77</v>
      </c>
      <c r="BJ31" s="214">
        <f>BJ29:BJ29</f>
        <v>0</v>
      </c>
      <c r="BK31" s="214"/>
      <c r="BL31" s="214"/>
      <c r="BM31" s="709" t="s">
        <v>76</v>
      </c>
      <c r="BN31" s="214">
        <f>BN29:BN29</f>
        <v>0</v>
      </c>
      <c r="BO31" s="214"/>
      <c r="BP31" s="214"/>
      <c r="BQ31" s="709" t="s">
        <v>76</v>
      </c>
      <c r="BR31" s="214">
        <f>BR29:BR29</f>
        <v>0</v>
      </c>
      <c r="BS31" s="214"/>
      <c r="BT31" s="214"/>
      <c r="BU31" s="230"/>
      <c r="BV31" s="231"/>
      <c r="BW31" s="234"/>
      <c r="BX31" s="235"/>
      <c r="BY31" s="236"/>
      <c r="BZ31" s="59"/>
      <c r="CA31" s="47"/>
      <c r="CB31" s="47"/>
      <c r="CC31" s="47"/>
    </row>
    <row r="32" spans="2:81" s="49" customFormat="1" ht="21" customHeight="1">
      <c r="B32" s="322"/>
      <c r="C32" s="323"/>
      <c r="D32" s="324"/>
      <c r="E32" s="325"/>
      <c r="F32" s="325"/>
      <c r="G32" s="306"/>
      <c r="H32" s="329"/>
      <c r="I32" s="326"/>
      <c r="J32" s="327"/>
      <c r="K32" s="327"/>
      <c r="L32" s="328"/>
      <c r="M32" s="287">
        <f>VLOOKUP($E31,男子,8,FALSE)</f>
        <v>0</v>
      </c>
      <c r="N32" s="288"/>
      <c r="O32" s="288"/>
      <c r="P32" s="288"/>
      <c r="Q32" s="289"/>
      <c r="R32" s="288">
        <f>VLOOKUP($E31,男子,9,FALSE)</f>
        <v>0</v>
      </c>
      <c r="S32" s="288"/>
      <c r="T32" s="288"/>
      <c r="U32" s="288"/>
      <c r="V32" s="290"/>
      <c r="W32" s="318"/>
      <c r="X32" s="319"/>
      <c r="Y32" s="320"/>
      <c r="Z32" s="714"/>
      <c r="AA32" s="812"/>
      <c r="AB32" s="813"/>
      <c r="AC32" s="814"/>
      <c r="AD32" s="815"/>
      <c r="AE32" s="814"/>
      <c r="AF32" s="814"/>
      <c r="AG32" s="815"/>
      <c r="AH32" s="814"/>
      <c r="AI32" s="814"/>
      <c r="AJ32" s="304"/>
      <c r="AK32" s="305"/>
      <c r="AL32" s="306"/>
      <c r="AM32" s="916"/>
      <c r="AN32" s="917"/>
      <c r="AO32" s="291">
        <f>AO30</f>
        <v>0</v>
      </c>
      <c r="AP32" s="292"/>
      <c r="AQ32" s="292"/>
      <c r="AR32" s="292"/>
      <c r="AS32" s="292"/>
      <c r="AT32" s="292"/>
      <c r="AU32" s="292"/>
      <c r="AV32" s="292"/>
      <c r="AW32" s="292"/>
      <c r="AX32" s="292"/>
      <c r="AY32" s="292"/>
      <c r="AZ32" s="292"/>
      <c r="BA32" s="292"/>
      <c r="BB32" s="292"/>
      <c r="BC32" s="292"/>
      <c r="BD32" s="292"/>
      <c r="BE32" s="292"/>
      <c r="BF32" s="292"/>
      <c r="BG32" s="292"/>
      <c r="BH32" s="293"/>
      <c r="BI32" s="714"/>
      <c r="BJ32" s="296"/>
      <c r="BK32" s="296"/>
      <c r="BL32" s="296"/>
      <c r="BM32" s="822"/>
      <c r="BN32" s="296"/>
      <c r="BO32" s="296"/>
      <c r="BP32" s="296"/>
      <c r="BQ32" s="822"/>
      <c r="BR32" s="296"/>
      <c r="BS32" s="296"/>
      <c r="BT32" s="296"/>
      <c r="BU32" s="282"/>
      <c r="BV32" s="283"/>
      <c r="BW32" s="284"/>
      <c r="BX32" s="285"/>
      <c r="BY32" s="286"/>
      <c r="BZ32" s="60"/>
      <c r="CA32" s="1"/>
      <c r="CB32" s="1"/>
      <c r="CC32" s="1"/>
    </row>
    <row r="33" spans="2:81" s="48" customFormat="1" ht="9.75" customHeight="1">
      <c r="B33" s="266">
        <v>3</v>
      </c>
      <c r="C33" s="267"/>
      <c r="D33" s="270" t="s">
        <v>84</v>
      </c>
      <c r="E33" s="272">
        <v>4</v>
      </c>
      <c r="F33" s="272"/>
      <c r="G33" s="202"/>
      <c r="H33" s="280">
        <f>VLOOKUP(E33,男子,2,FALSE)</f>
        <v>0</v>
      </c>
      <c r="I33" s="274" t="str">
        <f>VLOOKUP($E33,男子,3,FALSE)</f>
        <v>選手</v>
      </c>
      <c r="J33" s="275"/>
      <c r="K33" s="275"/>
      <c r="L33" s="276"/>
      <c r="M33" s="315">
        <f>VLOOKUP($E33,男子,15,FALSE)</f>
      </c>
      <c r="N33" s="316"/>
      <c r="O33" s="316"/>
      <c r="P33" s="316"/>
      <c r="Q33" s="317"/>
      <c r="R33" s="316">
        <f>VLOOKUP($E33,男子,16,FALSE)</f>
      </c>
      <c r="S33" s="316"/>
      <c r="T33" s="316"/>
      <c r="U33" s="316"/>
      <c r="V33" s="316"/>
      <c r="W33" s="258" t="str">
        <f>VLOOKUP($E33,男子,4,FALSE)</f>
        <v>男</v>
      </c>
      <c r="X33" s="259"/>
      <c r="Y33" s="260"/>
      <c r="Z33" s="713" t="str">
        <f>VLOOKUP($E33,男子,5,FALSE)</f>
        <v>平成</v>
      </c>
      <c r="AA33" s="727"/>
      <c r="AB33" s="249">
        <f>VLOOKUP($E33,男子,11,FALSE)</f>
        <v>0</v>
      </c>
      <c r="AC33" s="722"/>
      <c r="AD33" s="689" t="s">
        <v>51</v>
      </c>
      <c r="AE33" s="678">
        <f>VLOOKUP($E33,男子,12,FALSE)</f>
        <v>0</v>
      </c>
      <c r="AF33" s="679"/>
      <c r="AG33" s="691" t="s">
        <v>50</v>
      </c>
      <c r="AH33" s="678">
        <f>VLOOKUP($E33,男子,13,FALSE)</f>
        <v>0</v>
      </c>
      <c r="AI33" s="679"/>
      <c r="AJ33" s="303" t="s">
        <v>44</v>
      </c>
      <c r="AK33" s="203">
        <f>VLOOKUP($E33,男子,10,FALSE)</f>
        <v>0</v>
      </c>
      <c r="AL33" s="202"/>
      <c r="AM33" s="918" t="s">
        <v>384</v>
      </c>
      <c r="AN33" s="919"/>
      <c r="AO33" s="61" t="s">
        <v>75</v>
      </c>
      <c r="AP33" s="832">
        <f>AP31</f>
        <v>0</v>
      </c>
      <c r="AQ33" s="832"/>
      <c r="AR33" s="832"/>
      <c r="AS33" s="62" t="s">
        <v>76</v>
      </c>
      <c r="AT33" s="821">
        <f>AT31</f>
        <v>0</v>
      </c>
      <c r="AU33" s="821"/>
      <c r="AV33" s="821"/>
      <c r="AW33" s="63"/>
      <c r="AX33" s="63"/>
      <c r="AY33" s="63"/>
      <c r="AZ33" s="63"/>
      <c r="BA33" s="63"/>
      <c r="BB33" s="63"/>
      <c r="BC33" s="63"/>
      <c r="BD33" s="63"/>
      <c r="BE33" s="63"/>
      <c r="BF33" s="64"/>
      <c r="BG33" s="65"/>
      <c r="BH33" s="65"/>
      <c r="BI33" s="817" t="s">
        <v>77</v>
      </c>
      <c r="BJ33" s="295">
        <f>BJ31:BJ31</f>
        <v>0</v>
      </c>
      <c r="BK33" s="295"/>
      <c r="BL33" s="295"/>
      <c r="BM33" s="709" t="s">
        <v>76</v>
      </c>
      <c r="BN33" s="295">
        <f>BN31:BN31</f>
        <v>0</v>
      </c>
      <c r="BO33" s="295"/>
      <c r="BP33" s="295"/>
      <c r="BQ33" s="709" t="s">
        <v>76</v>
      </c>
      <c r="BR33" s="214">
        <f>BR31:BR31</f>
        <v>0</v>
      </c>
      <c r="BS33" s="214"/>
      <c r="BT33" s="214"/>
      <c r="BU33" s="230"/>
      <c r="BV33" s="231"/>
      <c r="BW33" s="234"/>
      <c r="BX33" s="235"/>
      <c r="BY33" s="236"/>
      <c r="BZ33" s="59"/>
      <c r="CA33" s="47"/>
      <c r="CB33" s="47"/>
      <c r="CC33" s="47"/>
    </row>
    <row r="34" spans="2:81" s="49" customFormat="1" ht="21" customHeight="1">
      <c r="B34" s="322"/>
      <c r="C34" s="323"/>
      <c r="D34" s="324"/>
      <c r="E34" s="325"/>
      <c r="F34" s="325"/>
      <c r="G34" s="306"/>
      <c r="H34" s="329"/>
      <c r="I34" s="326"/>
      <c r="J34" s="327"/>
      <c r="K34" s="327"/>
      <c r="L34" s="328"/>
      <c r="M34" s="287">
        <f>VLOOKUP($E33,男子,8,FALSE)</f>
        <v>0</v>
      </c>
      <c r="N34" s="288"/>
      <c r="O34" s="288"/>
      <c r="P34" s="288"/>
      <c r="Q34" s="289"/>
      <c r="R34" s="288">
        <f>VLOOKUP($E33,男子,9,FALSE)</f>
        <v>0</v>
      </c>
      <c r="S34" s="288"/>
      <c r="T34" s="288"/>
      <c r="U34" s="288"/>
      <c r="V34" s="290"/>
      <c r="W34" s="318"/>
      <c r="X34" s="319"/>
      <c r="Y34" s="320"/>
      <c r="Z34" s="714"/>
      <c r="AA34" s="812"/>
      <c r="AB34" s="813"/>
      <c r="AC34" s="814"/>
      <c r="AD34" s="815"/>
      <c r="AE34" s="814"/>
      <c r="AF34" s="814"/>
      <c r="AG34" s="815"/>
      <c r="AH34" s="814"/>
      <c r="AI34" s="814"/>
      <c r="AJ34" s="304"/>
      <c r="AK34" s="305"/>
      <c r="AL34" s="306"/>
      <c r="AM34" s="916"/>
      <c r="AN34" s="917"/>
      <c r="AO34" s="291">
        <f>AO32</f>
        <v>0</v>
      </c>
      <c r="AP34" s="292"/>
      <c r="AQ34" s="292"/>
      <c r="AR34" s="292"/>
      <c r="AS34" s="292"/>
      <c r="AT34" s="292"/>
      <c r="AU34" s="292"/>
      <c r="AV34" s="292"/>
      <c r="AW34" s="292"/>
      <c r="AX34" s="292"/>
      <c r="AY34" s="292"/>
      <c r="AZ34" s="292"/>
      <c r="BA34" s="292"/>
      <c r="BB34" s="292"/>
      <c r="BC34" s="292"/>
      <c r="BD34" s="292"/>
      <c r="BE34" s="292"/>
      <c r="BF34" s="292"/>
      <c r="BG34" s="292"/>
      <c r="BH34" s="293"/>
      <c r="BI34" s="817"/>
      <c r="BJ34" s="296"/>
      <c r="BK34" s="296"/>
      <c r="BL34" s="296"/>
      <c r="BM34" s="822"/>
      <c r="BN34" s="296"/>
      <c r="BO34" s="296"/>
      <c r="BP34" s="296"/>
      <c r="BQ34" s="822"/>
      <c r="BR34" s="296"/>
      <c r="BS34" s="296"/>
      <c r="BT34" s="296"/>
      <c r="BU34" s="282"/>
      <c r="BV34" s="283"/>
      <c r="BW34" s="284"/>
      <c r="BX34" s="285"/>
      <c r="BY34" s="286"/>
      <c r="BZ34" s="60"/>
      <c r="CA34" s="1"/>
      <c r="CB34" s="1"/>
      <c r="CC34" s="1"/>
    </row>
    <row r="35" spans="2:81" s="48" customFormat="1" ht="9.75" customHeight="1">
      <c r="B35" s="266">
        <v>3</v>
      </c>
      <c r="C35" s="267"/>
      <c r="D35" s="270" t="s">
        <v>85</v>
      </c>
      <c r="E35" s="272">
        <v>5</v>
      </c>
      <c r="F35" s="272"/>
      <c r="G35" s="202"/>
      <c r="H35" s="280">
        <f>VLOOKUP(E35,男子,2,FALSE)</f>
        <v>0</v>
      </c>
      <c r="I35" s="274" t="str">
        <f>VLOOKUP($E35,男子,3,FALSE)</f>
        <v>選手</v>
      </c>
      <c r="J35" s="275"/>
      <c r="K35" s="275"/>
      <c r="L35" s="276"/>
      <c r="M35" s="255">
        <f>VLOOKUP($E35,男子,15,FALSE)</f>
      </c>
      <c r="N35" s="256"/>
      <c r="O35" s="256"/>
      <c r="P35" s="256"/>
      <c r="Q35" s="257"/>
      <c r="R35" s="256">
        <f>VLOOKUP($E35,男子,16,FALSE)</f>
      </c>
      <c r="S35" s="256"/>
      <c r="T35" s="256"/>
      <c r="U35" s="256"/>
      <c r="V35" s="256"/>
      <c r="W35" s="258" t="str">
        <f>VLOOKUP($E35,男子,4,FALSE)</f>
        <v>男</v>
      </c>
      <c r="X35" s="259"/>
      <c r="Y35" s="260"/>
      <c r="Z35" s="713" t="str">
        <f>VLOOKUP($E35,男子,5,FALSE)</f>
        <v>平成</v>
      </c>
      <c r="AA35" s="727"/>
      <c r="AB35" s="309">
        <f>VLOOKUP($E35,男子,11,FALSE)</f>
        <v>0</v>
      </c>
      <c r="AC35" s="679"/>
      <c r="AD35" s="689" t="s">
        <v>51</v>
      </c>
      <c r="AE35" s="678">
        <f>VLOOKUP($E35,男子,12,FALSE)</f>
        <v>0</v>
      </c>
      <c r="AF35" s="679"/>
      <c r="AG35" s="691" t="s">
        <v>50</v>
      </c>
      <c r="AH35" s="678">
        <f>VLOOKUP($E35,男子,13,FALSE)</f>
        <v>0</v>
      </c>
      <c r="AI35" s="679"/>
      <c r="AJ35" s="205" t="s">
        <v>44</v>
      </c>
      <c r="AK35" s="203">
        <f>VLOOKUP($E35,男子,10,FALSE)</f>
        <v>0</v>
      </c>
      <c r="AL35" s="202"/>
      <c r="AM35" s="918" t="s">
        <v>384</v>
      </c>
      <c r="AN35" s="919"/>
      <c r="AO35" s="67" t="s">
        <v>75</v>
      </c>
      <c r="AP35" s="712">
        <f>AP33</f>
        <v>0</v>
      </c>
      <c r="AQ35" s="712"/>
      <c r="AR35" s="712"/>
      <c r="AS35" s="66" t="s">
        <v>76</v>
      </c>
      <c r="AT35" s="709">
        <f>AT33</f>
        <v>0</v>
      </c>
      <c r="AU35" s="709"/>
      <c r="AV35" s="709"/>
      <c r="AW35" s="71"/>
      <c r="AX35" s="71"/>
      <c r="AY35" s="71"/>
      <c r="AZ35" s="71"/>
      <c r="BA35" s="71"/>
      <c r="BB35" s="71"/>
      <c r="BC35" s="71"/>
      <c r="BD35" s="71"/>
      <c r="BE35" s="71"/>
      <c r="BF35" s="72"/>
      <c r="BG35" s="73"/>
      <c r="BH35" s="74"/>
      <c r="BI35" s="713" t="s">
        <v>77</v>
      </c>
      <c r="BJ35" s="214">
        <f>BJ33:BJ33</f>
        <v>0</v>
      </c>
      <c r="BK35" s="214"/>
      <c r="BL35" s="214"/>
      <c r="BM35" s="709" t="s">
        <v>76</v>
      </c>
      <c r="BN35" s="214">
        <f>BN33:BN33</f>
        <v>0</v>
      </c>
      <c r="BO35" s="214"/>
      <c r="BP35" s="214"/>
      <c r="BQ35" s="709" t="s">
        <v>76</v>
      </c>
      <c r="BR35" s="295">
        <f>BR33:BR33</f>
        <v>0</v>
      </c>
      <c r="BS35" s="295"/>
      <c r="BT35" s="295"/>
      <c r="BU35" s="230"/>
      <c r="BV35" s="231"/>
      <c r="BW35" s="234"/>
      <c r="BX35" s="235"/>
      <c r="BY35" s="236"/>
      <c r="BZ35" s="59"/>
      <c r="CA35" s="47"/>
      <c r="CB35" s="47"/>
      <c r="CC35" s="47"/>
    </row>
    <row r="36" spans="2:81" s="49" customFormat="1" ht="21" customHeight="1" thickBot="1">
      <c r="B36" s="268"/>
      <c r="C36" s="269"/>
      <c r="D36" s="271"/>
      <c r="E36" s="273"/>
      <c r="F36" s="273"/>
      <c r="G36" s="200"/>
      <c r="H36" s="281"/>
      <c r="I36" s="277"/>
      <c r="J36" s="278"/>
      <c r="K36" s="278"/>
      <c r="L36" s="279"/>
      <c r="M36" s="240">
        <f>VLOOKUP($E35,男子,8,FALSE)</f>
        <v>0</v>
      </c>
      <c r="N36" s="241"/>
      <c r="O36" s="241"/>
      <c r="P36" s="241"/>
      <c r="Q36" s="242"/>
      <c r="R36" s="241">
        <f>VLOOKUP($E35,男子,9,FALSE)</f>
        <v>0</v>
      </c>
      <c r="S36" s="241"/>
      <c r="T36" s="241"/>
      <c r="U36" s="241"/>
      <c r="V36" s="243"/>
      <c r="W36" s="261"/>
      <c r="X36" s="262"/>
      <c r="Y36" s="263"/>
      <c r="Z36" s="677"/>
      <c r="AA36" s="696"/>
      <c r="AB36" s="688"/>
      <c r="AC36" s="680"/>
      <c r="AD36" s="690"/>
      <c r="AE36" s="680"/>
      <c r="AF36" s="680"/>
      <c r="AG36" s="690"/>
      <c r="AH36" s="680"/>
      <c r="AI36" s="680"/>
      <c r="AJ36" s="204"/>
      <c r="AK36" s="201"/>
      <c r="AL36" s="200"/>
      <c r="AM36" s="920"/>
      <c r="AN36" s="921"/>
      <c r="AO36" s="215">
        <f>AO34</f>
        <v>0</v>
      </c>
      <c r="AP36" s="211"/>
      <c r="AQ36" s="211"/>
      <c r="AR36" s="211"/>
      <c r="AS36" s="211"/>
      <c r="AT36" s="211"/>
      <c r="AU36" s="211"/>
      <c r="AV36" s="211"/>
      <c r="AW36" s="211"/>
      <c r="AX36" s="211"/>
      <c r="AY36" s="211"/>
      <c r="AZ36" s="211"/>
      <c r="BA36" s="211"/>
      <c r="BB36" s="211"/>
      <c r="BC36" s="211"/>
      <c r="BD36" s="211"/>
      <c r="BE36" s="211"/>
      <c r="BF36" s="211"/>
      <c r="BG36" s="211"/>
      <c r="BH36" s="210"/>
      <c r="BI36" s="677"/>
      <c r="BJ36" s="245"/>
      <c r="BK36" s="245"/>
      <c r="BL36" s="245"/>
      <c r="BM36" s="673"/>
      <c r="BN36" s="245"/>
      <c r="BO36" s="245"/>
      <c r="BP36" s="245"/>
      <c r="BQ36" s="673"/>
      <c r="BR36" s="245"/>
      <c r="BS36" s="245"/>
      <c r="BT36" s="245"/>
      <c r="BU36" s="232"/>
      <c r="BV36" s="233"/>
      <c r="BW36" s="237"/>
      <c r="BX36" s="238"/>
      <c r="BY36" s="239"/>
      <c r="BZ36" s="60"/>
      <c r="CA36" s="1"/>
      <c r="CB36" s="1"/>
      <c r="CC36" s="1"/>
    </row>
    <row r="37" spans="2:81" s="48" customFormat="1" ht="9.75" customHeight="1">
      <c r="B37" s="396">
        <v>3</v>
      </c>
      <c r="C37" s="397"/>
      <c r="D37" s="398" t="s">
        <v>86</v>
      </c>
      <c r="E37" s="272">
        <v>6</v>
      </c>
      <c r="F37" s="272"/>
      <c r="G37" s="202"/>
      <c r="H37" s="405">
        <f>VLOOKUP(E37,男子,2,FALSE)</f>
        <v>0</v>
      </c>
      <c r="I37" s="808" t="str">
        <f>VLOOKUP($E37,男子,3,FALSE)</f>
        <v>選手</v>
      </c>
      <c r="J37" s="751"/>
      <c r="K37" s="751"/>
      <c r="L37" s="809"/>
      <c r="M37" s="447">
        <f>VLOOKUP($E37,男子,15,FALSE)</f>
      </c>
      <c r="N37" s="448"/>
      <c r="O37" s="448"/>
      <c r="P37" s="448"/>
      <c r="Q37" s="449"/>
      <c r="R37" s="448">
        <f>VLOOKUP($E37,男子,16,FALSE)</f>
      </c>
      <c r="S37" s="448"/>
      <c r="T37" s="448"/>
      <c r="U37" s="448"/>
      <c r="V37" s="448"/>
      <c r="W37" s="450" t="str">
        <f>VLOOKUP($E37,男子,4,FALSE)</f>
        <v>男</v>
      </c>
      <c r="X37" s="451"/>
      <c r="Y37" s="452"/>
      <c r="Z37" s="810" t="str">
        <f>VLOOKUP($E37,男子,5,FALSE)</f>
        <v>平成</v>
      </c>
      <c r="AA37" s="811"/>
      <c r="AB37" s="444">
        <f>VLOOKUP($E37,男子,11,FALSE)</f>
        <v>0</v>
      </c>
      <c r="AC37" s="757"/>
      <c r="AD37" s="445" t="s">
        <v>51</v>
      </c>
      <c r="AE37" s="437">
        <f>VLOOKUP($E37,男子,12,FALSE)</f>
        <v>0</v>
      </c>
      <c r="AF37" s="757"/>
      <c r="AG37" s="446" t="s">
        <v>50</v>
      </c>
      <c r="AH37" s="437">
        <f>VLOOKUP($E37,男子,13,FALSE)</f>
        <v>0</v>
      </c>
      <c r="AI37" s="757"/>
      <c r="AJ37" s="439" t="s">
        <v>44</v>
      </c>
      <c r="AK37" s="440">
        <f>VLOOKUP($E37,男子,10,FALSE)</f>
        <v>0</v>
      </c>
      <c r="AL37" s="441"/>
      <c r="AM37" s="914" t="s">
        <v>384</v>
      </c>
      <c r="AN37" s="915"/>
      <c r="AO37" s="61" t="s">
        <v>75</v>
      </c>
      <c r="AP37" s="832">
        <f>AP35</f>
        <v>0</v>
      </c>
      <c r="AQ37" s="832"/>
      <c r="AR37" s="832"/>
      <c r="AS37" s="62" t="s">
        <v>76</v>
      </c>
      <c r="AT37" s="821">
        <f>AT35</f>
        <v>0</v>
      </c>
      <c r="AU37" s="821"/>
      <c r="AV37" s="821"/>
      <c r="AW37" s="63"/>
      <c r="AX37" s="63"/>
      <c r="AY37" s="63"/>
      <c r="AZ37" s="63"/>
      <c r="BA37" s="63"/>
      <c r="BB37" s="63"/>
      <c r="BC37" s="63"/>
      <c r="BD37" s="63"/>
      <c r="BE37" s="63"/>
      <c r="BF37" s="64"/>
      <c r="BG37" s="65"/>
      <c r="BH37" s="65"/>
      <c r="BI37" s="817" t="s">
        <v>77</v>
      </c>
      <c r="BJ37" s="474">
        <f>BJ35:BJ35</f>
        <v>0</v>
      </c>
      <c r="BK37" s="474"/>
      <c r="BL37" s="474"/>
      <c r="BM37" s="734" t="s">
        <v>76</v>
      </c>
      <c r="BN37" s="474">
        <f>BN35:BN35</f>
        <v>0</v>
      </c>
      <c r="BO37" s="474"/>
      <c r="BP37" s="474"/>
      <c r="BQ37" s="734" t="s">
        <v>76</v>
      </c>
      <c r="BR37" s="474">
        <f>BR35:BR35</f>
        <v>0</v>
      </c>
      <c r="BS37" s="474"/>
      <c r="BT37" s="474"/>
      <c r="BU37" s="361"/>
      <c r="BV37" s="362"/>
      <c r="BW37" s="363"/>
      <c r="BX37" s="364"/>
      <c r="BY37" s="365"/>
      <c r="BZ37" s="59"/>
      <c r="CA37" s="47"/>
      <c r="CB37" s="47"/>
      <c r="CC37" s="47"/>
    </row>
    <row r="38" spans="2:81" s="49" customFormat="1" ht="21" customHeight="1">
      <c r="B38" s="322"/>
      <c r="C38" s="323"/>
      <c r="D38" s="324"/>
      <c r="E38" s="325"/>
      <c r="F38" s="325"/>
      <c r="G38" s="306"/>
      <c r="H38" s="329"/>
      <c r="I38" s="326"/>
      <c r="J38" s="327"/>
      <c r="K38" s="327"/>
      <c r="L38" s="328"/>
      <c r="M38" s="287">
        <f>VLOOKUP($E37,男子,8,FALSE)</f>
        <v>0</v>
      </c>
      <c r="N38" s="288"/>
      <c r="O38" s="288"/>
      <c r="P38" s="288"/>
      <c r="Q38" s="289"/>
      <c r="R38" s="288">
        <f>VLOOKUP($E37,男子,9,FALSE)</f>
        <v>0</v>
      </c>
      <c r="S38" s="288"/>
      <c r="T38" s="288"/>
      <c r="U38" s="288"/>
      <c r="V38" s="290"/>
      <c r="W38" s="318"/>
      <c r="X38" s="319"/>
      <c r="Y38" s="320"/>
      <c r="Z38" s="714"/>
      <c r="AA38" s="812"/>
      <c r="AB38" s="813"/>
      <c r="AC38" s="814"/>
      <c r="AD38" s="815"/>
      <c r="AE38" s="814"/>
      <c r="AF38" s="814"/>
      <c r="AG38" s="815"/>
      <c r="AH38" s="814"/>
      <c r="AI38" s="814"/>
      <c r="AJ38" s="304"/>
      <c r="AK38" s="305"/>
      <c r="AL38" s="306"/>
      <c r="AM38" s="916"/>
      <c r="AN38" s="917"/>
      <c r="AO38" s="291">
        <f>AO36</f>
        <v>0</v>
      </c>
      <c r="AP38" s="292"/>
      <c r="AQ38" s="292"/>
      <c r="AR38" s="292"/>
      <c r="AS38" s="292"/>
      <c r="AT38" s="292"/>
      <c r="AU38" s="292"/>
      <c r="AV38" s="292"/>
      <c r="AW38" s="292"/>
      <c r="AX38" s="292"/>
      <c r="AY38" s="292"/>
      <c r="AZ38" s="292"/>
      <c r="BA38" s="292"/>
      <c r="BB38" s="292"/>
      <c r="BC38" s="292"/>
      <c r="BD38" s="292"/>
      <c r="BE38" s="292"/>
      <c r="BF38" s="292"/>
      <c r="BG38" s="292"/>
      <c r="BH38" s="293"/>
      <c r="BI38" s="714"/>
      <c r="BJ38" s="295"/>
      <c r="BK38" s="295"/>
      <c r="BL38" s="295"/>
      <c r="BM38" s="821"/>
      <c r="BN38" s="295"/>
      <c r="BO38" s="295"/>
      <c r="BP38" s="295"/>
      <c r="BQ38" s="821"/>
      <c r="BR38" s="296"/>
      <c r="BS38" s="296"/>
      <c r="BT38" s="296"/>
      <c r="BU38" s="282"/>
      <c r="BV38" s="283"/>
      <c r="BW38" s="284"/>
      <c r="BX38" s="285"/>
      <c r="BY38" s="286"/>
      <c r="BZ38" s="60"/>
      <c r="CA38" s="1"/>
      <c r="CB38" s="1"/>
      <c r="CC38" s="1"/>
    </row>
    <row r="39" spans="2:81" s="48" customFormat="1" ht="9.75" customHeight="1">
      <c r="B39" s="266">
        <v>3</v>
      </c>
      <c r="C39" s="267"/>
      <c r="D39" s="270" t="s">
        <v>87</v>
      </c>
      <c r="E39" s="272">
        <v>7</v>
      </c>
      <c r="F39" s="272"/>
      <c r="G39" s="202"/>
      <c r="H39" s="280">
        <f>VLOOKUP(E39,男子,2,FALSE)</f>
        <v>0</v>
      </c>
      <c r="I39" s="274" t="str">
        <f>VLOOKUP($E39,男子,3,FALSE)</f>
        <v>選手</v>
      </c>
      <c r="J39" s="275"/>
      <c r="K39" s="275"/>
      <c r="L39" s="276"/>
      <c r="M39" s="255">
        <f>VLOOKUP($E39,男子,15,FALSE)</f>
      </c>
      <c r="N39" s="256"/>
      <c r="O39" s="256"/>
      <c r="P39" s="256"/>
      <c r="Q39" s="257"/>
      <c r="R39" s="256">
        <f>VLOOKUP($E39,男子,16,FALSE)</f>
      </c>
      <c r="S39" s="256"/>
      <c r="T39" s="256"/>
      <c r="U39" s="256"/>
      <c r="V39" s="256"/>
      <c r="W39" s="258" t="str">
        <f>VLOOKUP($E39,男子,4,FALSE)</f>
        <v>男</v>
      </c>
      <c r="X39" s="259"/>
      <c r="Y39" s="260"/>
      <c r="Z39" s="713" t="str">
        <f>VLOOKUP($E39,男子,5,FALSE)</f>
        <v>平成</v>
      </c>
      <c r="AA39" s="727"/>
      <c r="AB39" s="249">
        <f>VLOOKUP($E39,男子,11,FALSE)</f>
        <v>0</v>
      </c>
      <c r="AC39" s="722"/>
      <c r="AD39" s="312" t="s">
        <v>51</v>
      </c>
      <c r="AE39" s="301">
        <f>VLOOKUP($E39,男子,12,FALSE)</f>
        <v>0</v>
      </c>
      <c r="AF39" s="722"/>
      <c r="AG39" s="314" t="s">
        <v>50</v>
      </c>
      <c r="AH39" s="301">
        <f>VLOOKUP($E39,男子,13,FALSE)</f>
        <v>0</v>
      </c>
      <c r="AI39" s="722"/>
      <c r="AJ39" s="205" t="s">
        <v>44</v>
      </c>
      <c r="AK39" s="203">
        <f>VLOOKUP($E39,男子,10,FALSE)</f>
        <v>0</v>
      </c>
      <c r="AL39" s="202"/>
      <c r="AM39" s="918" t="s">
        <v>384</v>
      </c>
      <c r="AN39" s="919"/>
      <c r="AO39" s="61" t="s">
        <v>75</v>
      </c>
      <c r="AP39" s="832">
        <f>AP37</f>
        <v>0</v>
      </c>
      <c r="AQ39" s="832"/>
      <c r="AR39" s="832"/>
      <c r="AS39" s="62" t="s">
        <v>76</v>
      </c>
      <c r="AT39" s="821">
        <f>AT37</f>
        <v>0</v>
      </c>
      <c r="AU39" s="821"/>
      <c r="AV39" s="821"/>
      <c r="AW39" s="63"/>
      <c r="AX39" s="63"/>
      <c r="AY39" s="63"/>
      <c r="AZ39" s="63"/>
      <c r="BA39" s="63"/>
      <c r="BB39" s="63"/>
      <c r="BC39" s="63"/>
      <c r="BD39" s="63"/>
      <c r="BE39" s="63"/>
      <c r="BF39" s="64"/>
      <c r="BG39" s="65"/>
      <c r="BH39" s="65"/>
      <c r="BI39" s="713" t="s">
        <v>77</v>
      </c>
      <c r="BJ39" s="214">
        <f>BJ37:BJ37</f>
        <v>0</v>
      </c>
      <c r="BK39" s="214"/>
      <c r="BL39" s="214"/>
      <c r="BM39" s="709" t="s">
        <v>76</v>
      </c>
      <c r="BN39" s="214">
        <f>BN37:BN37</f>
        <v>0</v>
      </c>
      <c r="BO39" s="214"/>
      <c r="BP39" s="214"/>
      <c r="BQ39" s="709" t="s">
        <v>76</v>
      </c>
      <c r="BR39" s="214">
        <f>BR37:BR37</f>
        <v>0</v>
      </c>
      <c r="BS39" s="214"/>
      <c r="BT39" s="214"/>
      <c r="BU39" s="230"/>
      <c r="BV39" s="231"/>
      <c r="BW39" s="234"/>
      <c r="BX39" s="235"/>
      <c r="BY39" s="236"/>
      <c r="BZ39" s="59"/>
      <c r="CA39" s="47"/>
      <c r="CB39" s="47"/>
      <c r="CC39" s="47"/>
    </row>
    <row r="40" spans="2:81" s="49" customFormat="1" ht="21" customHeight="1">
      <c r="B40" s="322"/>
      <c r="C40" s="323"/>
      <c r="D40" s="324"/>
      <c r="E40" s="325"/>
      <c r="F40" s="325"/>
      <c r="G40" s="306"/>
      <c r="H40" s="329"/>
      <c r="I40" s="326"/>
      <c r="J40" s="327"/>
      <c r="K40" s="327"/>
      <c r="L40" s="328"/>
      <c r="M40" s="287">
        <f>VLOOKUP($E39,男子,8,FALSE)</f>
        <v>0</v>
      </c>
      <c r="N40" s="288"/>
      <c r="O40" s="288"/>
      <c r="P40" s="288"/>
      <c r="Q40" s="289"/>
      <c r="R40" s="288">
        <f>VLOOKUP($E39,男子,9,FALSE)</f>
        <v>0</v>
      </c>
      <c r="S40" s="288"/>
      <c r="T40" s="288"/>
      <c r="U40" s="288"/>
      <c r="V40" s="290"/>
      <c r="W40" s="318"/>
      <c r="X40" s="319"/>
      <c r="Y40" s="320"/>
      <c r="Z40" s="714"/>
      <c r="AA40" s="812"/>
      <c r="AB40" s="813"/>
      <c r="AC40" s="814"/>
      <c r="AD40" s="815"/>
      <c r="AE40" s="814"/>
      <c r="AF40" s="814"/>
      <c r="AG40" s="815"/>
      <c r="AH40" s="814"/>
      <c r="AI40" s="814"/>
      <c r="AJ40" s="304"/>
      <c r="AK40" s="305"/>
      <c r="AL40" s="306"/>
      <c r="AM40" s="916"/>
      <c r="AN40" s="917"/>
      <c r="AO40" s="291">
        <f>AO38</f>
        <v>0</v>
      </c>
      <c r="AP40" s="292"/>
      <c r="AQ40" s="292"/>
      <c r="AR40" s="292"/>
      <c r="AS40" s="292"/>
      <c r="AT40" s="292"/>
      <c r="AU40" s="292"/>
      <c r="AV40" s="292"/>
      <c r="AW40" s="292"/>
      <c r="AX40" s="292"/>
      <c r="AY40" s="292"/>
      <c r="AZ40" s="292"/>
      <c r="BA40" s="292"/>
      <c r="BB40" s="292"/>
      <c r="BC40" s="292"/>
      <c r="BD40" s="292"/>
      <c r="BE40" s="292"/>
      <c r="BF40" s="292"/>
      <c r="BG40" s="292"/>
      <c r="BH40" s="293"/>
      <c r="BI40" s="714"/>
      <c r="BJ40" s="296"/>
      <c r="BK40" s="296"/>
      <c r="BL40" s="296"/>
      <c r="BM40" s="822"/>
      <c r="BN40" s="296"/>
      <c r="BO40" s="296"/>
      <c r="BP40" s="296"/>
      <c r="BQ40" s="822"/>
      <c r="BR40" s="296"/>
      <c r="BS40" s="296"/>
      <c r="BT40" s="296"/>
      <c r="BU40" s="282"/>
      <c r="BV40" s="283"/>
      <c r="BW40" s="284"/>
      <c r="BX40" s="285"/>
      <c r="BY40" s="286"/>
      <c r="BZ40" s="60"/>
      <c r="CA40" s="1"/>
      <c r="CB40" s="1"/>
      <c r="CC40" s="1"/>
    </row>
    <row r="41" spans="2:81" s="48" customFormat="1" ht="9.75" customHeight="1">
      <c r="B41" s="266">
        <v>3</v>
      </c>
      <c r="C41" s="267"/>
      <c r="D41" s="270" t="s">
        <v>88</v>
      </c>
      <c r="E41" s="272">
        <v>8</v>
      </c>
      <c r="F41" s="272"/>
      <c r="G41" s="202"/>
      <c r="H41" s="280">
        <f>VLOOKUP(E41,男子,2,FALSE)</f>
        <v>0</v>
      </c>
      <c r="I41" s="274" t="str">
        <f>VLOOKUP($E41,男子,3,FALSE)</f>
        <v>選手</v>
      </c>
      <c r="J41" s="275"/>
      <c r="K41" s="275"/>
      <c r="L41" s="276"/>
      <c r="M41" s="255">
        <f>VLOOKUP($E41,男子,15,FALSE)</f>
      </c>
      <c r="N41" s="256"/>
      <c r="O41" s="256"/>
      <c r="P41" s="256"/>
      <c r="Q41" s="257"/>
      <c r="R41" s="256">
        <f>VLOOKUP($E41,男子,16,FALSE)</f>
      </c>
      <c r="S41" s="256"/>
      <c r="T41" s="256"/>
      <c r="U41" s="256"/>
      <c r="V41" s="256"/>
      <c r="W41" s="258" t="str">
        <f>VLOOKUP($E41,男子,4,FALSE)</f>
        <v>男</v>
      </c>
      <c r="X41" s="259"/>
      <c r="Y41" s="260"/>
      <c r="Z41" s="713" t="str">
        <f>VLOOKUP($E41,男子,5,FALSE)</f>
        <v>平成</v>
      </c>
      <c r="AA41" s="727"/>
      <c r="AB41" s="249">
        <f>VLOOKUP($E41,男子,11,FALSE)</f>
        <v>0</v>
      </c>
      <c r="AC41" s="722"/>
      <c r="AD41" s="312" t="s">
        <v>51</v>
      </c>
      <c r="AE41" s="301">
        <f>VLOOKUP($E41,男子,12,FALSE)</f>
        <v>0</v>
      </c>
      <c r="AF41" s="722"/>
      <c r="AG41" s="314" t="s">
        <v>50</v>
      </c>
      <c r="AH41" s="301">
        <f>VLOOKUP($E41,男子,13,FALSE)</f>
        <v>0</v>
      </c>
      <c r="AI41" s="722"/>
      <c r="AJ41" s="205" t="s">
        <v>44</v>
      </c>
      <c r="AK41" s="203">
        <f>VLOOKUP($E41,男子,10,FALSE)</f>
        <v>0</v>
      </c>
      <c r="AL41" s="202"/>
      <c r="AM41" s="918" t="s">
        <v>384</v>
      </c>
      <c r="AN41" s="919"/>
      <c r="AO41" s="61" t="s">
        <v>75</v>
      </c>
      <c r="AP41" s="832">
        <f>AP39</f>
        <v>0</v>
      </c>
      <c r="AQ41" s="832"/>
      <c r="AR41" s="832"/>
      <c r="AS41" s="62" t="s">
        <v>76</v>
      </c>
      <c r="AT41" s="821">
        <f>AT39</f>
        <v>0</v>
      </c>
      <c r="AU41" s="821"/>
      <c r="AV41" s="821"/>
      <c r="AW41" s="63"/>
      <c r="AX41" s="63"/>
      <c r="AY41" s="63"/>
      <c r="AZ41" s="63"/>
      <c r="BA41" s="63"/>
      <c r="BB41" s="63"/>
      <c r="BC41" s="63"/>
      <c r="BD41" s="63"/>
      <c r="BE41" s="63"/>
      <c r="BF41" s="64"/>
      <c r="BG41" s="65"/>
      <c r="BH41" s="65"/>
      <c r="BI41" s="713" t="s">
        <v>77</v>
      </c>
      <c r="BJ41" s="214">
        <f>BJ39:BJ39</f>
        <v>0</v>
      </c>
      <c r="BK41" s="214"/>
      <c r="BL41" s="214"/>
      <c r="BM41" s="709" t="s">
        <v>76</v>
      </c>
      <c r="BN41" s="214">
        <f>BN39:BN39</f>
        <v>0</v>
      </c>
      <c r="BO41" s="214"/>
      <c r="BP41" s="214"/>
      <c r="BQ41" s="709" t="s">
        <v>76</v>
      </c>
      <c r="BR41" s="214">
        <f>BR39:BR39</f>
        <v>0</v>
      </c>
      <c r="BS41" s="214"/>
      <c r="BT41" s="214"/>
      <c r="BU41" s="230"/>
      <c r="BV41" s="231"/>
      <c r="BW41" s="234"/>
      <c r="BX41" s="235"/>
      <c r="BY41" s="236"/>
      <c r="BZ41" s="59"/>
      <c r="CA41" s="47"/>
      <c r="CB41" s="47"/>
      <c r="CC41" s="47"/>
    </row>
    <row r="42" spans="2:81" s="49" customFormat="1" ht="21" customHeight="1">
      <c r="B42" s="322"/>
      <c r="C42" s="323"/>
      <c r="D42" s="324"/>
      <c r="E42" s="325"/>
      <c r="F42" s="325"/>
      <c r="G42" s="306"/>
      <c r="H42" s="329"/>
      <c r="I42" s="326"/>
      <c r="J42" s="327"/>
      <c r="K42" s="327"/>
      <c r="L42" s="328"/>
      <c r="M42" s="287">
        <f>VLOOKUP($E41,男子,8,FALSE)</f>
        <v>0</v>
      </c>
      <c r="N42" s="288"/>
      <c r="O42" s="288"/>
      <c r="P42" s="288"/>
      <c r="Q42" s="289"/>
      <c r="R42" s="288">
        <f>VLOOKUP($E41,男子,9,FALSE)</f>
        <v>0</v>
      </c>
      <c r="S42" s="288"/>
      <c r="T42" s="288"/>
      <c r="U42" s="288"/>
      <c r="V42" s="290"/>
      <c r="W42" s="318"/>
      <c r="X42" s="319"/>
      <c r="Y42" s="320"/>
      <c r="Z42" s="714"/>
      <c r="AA42" s="812"/>
      <c r="AB42" s="813"/>
      <c r="AC42" s="814"/>
      <c r="AD42" s="815"/>
      <c r="AE42" s="814"/>
      <c r="AF42" s="814"/>
      <c r="AG42" s="815"/>
      <c r="AH42" s="814"/>
      <c r="AI42" s="814"/>
      <c r="AJ42" s="304"/>
      <c r="AK42" s="305"/>
      <c r="AL42" s="306"/>
      <c r="AM42" s="916"/>
      <c r="AN42" s="917"/>
      <c r="AO42" s="291">
        <f>AO40</f>
        <v>0</v>
      </c>
      <c r="AP42" s="292"/>
      <c r="AQ42" s="292"/>
      <c r="AR42" s="292"/>
      <c r="AS42" s="292"/>
      <c r="AT42" s="292"/>
      <c r="AU42" s="292"/>
      <c r="AV42" s="292"/>
      <c r="AW42" s="292"/>
      <c r="AX42" s="292"/>
      <c r="AY42" s="292"/>
      <c r="AZ42" s="292"/>
      <c r="BA42" s="292"/>
      <c r="BB42" s="292"/>
      <c r="BC42" s="292"/>
      <c r="BD42" s="292"/>
      <c r="BE42" s="292"/>
      <c r="BF42" s="292"/>
      <c r="BG42" s="292"/>
      <c r="BH42" s="293"/>
      <c r="BI42" s="714"/>
      <c r="BJ42" s="296"/>
      <c r="BK42" s="296"/>
      <c r="BL42" s="296"/>
      <c r="BM42" s="822"/>
      <c r="BN42" s="296"/>
      <c r="BO42" s="296"/>
      <c r="BP42" s="296"/>
      <c r="BQ42" s="822"/>
      <c r="BR42" s="296"/>
      <c r="BS42" s="296"/>
      <c r="BT42" s="296"/>
      <c r="BU42" s="282"/>
      <c r="BV42" s="283"/>
      <c r="BW42" s="284"/>
      <c r="BX42" s="285"/>
      <c r="BY42" s="286"/>
      <c r="BZ42" s="60"/>
      <c r="CA42" s="1"/>
      <c r="CB42" s="1"/>
      <c r="CC42" s="1"/>
    </row>
    <row r="43" spans="2:81" s="48" customFormat="1" ht="9.75" customHeight="1">
      <c r="B43" s="266">
        <v>3</v>
      </c>
      <c r="C43" s="267"/>
      <c r="D43" s="270" t="s">
        <v>89</v>
      </c>
      <c r="E43" s="272">
        <v>9</v>
      </c>
      <c r="F43" s="272"/>
      <c r="G43" s="202"/>
      <c r="H43" s="280">
        <f>VLOOKUP(E43,男子,2,FALSE)</f>
        <v>0</v>
      </c>
      <c r="I43" s="274" t="str">
        <f>VLOOKUP($E43,男子,3,FALSE)</f>
        <v>選手</v>
      </c>
      <c r="J43" s="275"/>
      <c r="K43" s="275"/>
      <c r="L43" s="276"/>
      <c r="M43" s="315">
        <f>VLOOKUP($E43,男子,15,FALSE)</f>
      </c>
      <c r="N43" s="316"/>
      <c r="O43" s="316"/>
      <c r="P43" s="316"/>
      <c r="Q43" s="317"/>
      <c r="R43" s="316">
        <f>VLOOKUP($E43,男子,16,FALSE)</f>
      </c>
      <c r="S43" s="316"/>
      <c r="T43" s="316"/>
      <c r="U43" s="316"/>
      <c r="V43" s="316"/>
      <c r="W43" s="258" t="str">
        <f>VLOOKUP($E43,男子,4,FALSE)</f>
        <v>男</v>
      </c>
      <c r="X43" s="259"/>
      <c r="Y43" s="260"/>
      <c r="Z43" s="713" t="str">
        <f>VLOOKUP($E43,男子,5,FALSE)</f>
        <v>平成</v>
      </c>
      <c r="AA43" s="727"/>
      <c r="AB43" s="309">
        <f>VLOOKUP($E43,男子,11,FALSE)</f>
        <v>0</v>
      </c>
      <c r="AC43" s="679"/>
      <c r="AD43" s="312" t="s">
        <v>51</v>
      </c>
      <c r="AE43" s="301">
        <f>VLOOKUP($E43,男子,12,FALSE)</f>
        <v>0</v>
      </c>
      <c r="AF43" s="722"/>
      <c r="AG43" s="314" t="s">
        <v>50</v>
      </c>
      <c r="AH43" s="301">
        <f>VLOOKUP($E43,男子,13,FALSE)</f>
        <v>0</v>
      </c>
      <c r="AI43" s="722"/>
      <c r="AJ43" s="303" t="s">
        <v>44</v>
      </c>
      <c r="AK43" s="203">
        <f>VLOOKUP($E43,男子,10,FALSE)</f>
        <v>0</v>
      </c>
      <c r="AL43" s="202"/>
      <c r="AM43" s="918" t="s">
        <v>384</v>
      </c>
      <c r="AN43" s="919"/>
      <c r="AO43" s="61" t="s">
        <v>75</v>
      </c>
      <c r="AP43" s="832">
        <f>AP41</f>
        <v>0</v>
      </c>
      <c r="AQ43" s="832"/>
      <c r="AR43" s="832"/>
      <c r="AS43" s="62" t="s">
        <v>76</v>
      </c>
      <c r="AT43" s="821">
        <f>AT41</f>
        <v>0</v>
      </c>
      <c r="AU43" s="821"/>
      <c r="AV43" s="821"/>
      <c r="AW43" s="63"/>
      <c r="AX43" s="63"/>
      <c r="AY43" s="63"/>
      <c r="AZ43" s="63"/>
      <c r="BA43" s="63"/>
      <c r="BB43" s="63"/>
      <c r="BC43" s="63"/>
      <c r="BD43" s="63"/>
      <c r="BE43" s="63"/>
      <c r="BF43" s="64"/>
      <c r="BG43" s="65"/>
      <c r="BH43" s="65"/>
      <c r="BI43" s="817" t="s">
        <v>77</v>
      </c>
      <c r="BJ43" s="295">
        <f>BJ41:BJ41</f>
        <v>0</v>
      </c>
      <c r="BK43" s="295"/>
      <c r="BL43" s="295"/>
      <c r="BM43" s="709" t="s">
        <v>76</v>
      </c>
      <c r="BN43" s="295">
        <f>BN41:BN41</f>
        <v>0</v>
      </c>
      <c r="BO43" s="295"/>
      <c r="BP43" s="295"/>
      <c r="BQ43" s="709" t="s">
        <v>76</v>
      </c>
      <c r="BR43" s="214">
        <f>BR41:BR41</f>
        <v>0</v>
      </c>
      <c r="BS43" s="214"/>
      <c r="BT43" s="214"/>
      <c r="BU43" s="230"/>
      <c r="BV43" s="231"/>
      <c r="BW43" s="234"/>
      <c r="BX43" s="235"/>
      <c r="BY43" s="236"/>
      <c r="BZ43" s="59"/>
      <c r="CA43" s="47"/>
      <c r="CB43" s="47"/>
      <c r="CC43" s="47"/>
    </row>
    <row r="44" spans="2:81" s="49" customFormat="1" ht="21" customHeight="1">
      <c r="B44" s="322"/>
      <c r="C44" s="323"/>
      <c r="D44" s="324"/>
      <c r="E44" s="325"/>
      <c r="F44" s="325"/>
      <c r="G44" s="306"/>
      <c r="H44" s="329"/>
      <c r="I44" s="326"/>
      <c r="J44" s="327"/>
      <c r="K44" s="327"/>
      <c r="L44" s="328"/>
      <c r="M44" s="287">
        <f>VLOOKUP($E43,男子,8,FALSE)</f>
        <v>0</v>
      </c>
      <c r="N44" s="288"/>
      <c r="O44" s="288"/>
      <c r="P44" s="288"/>
      <c r="Q44" s="289"/>
      <c r="R44" s="288">
        <f>VLOOKUP($E43,男子,9,FALSE)</f>
        <v>0</v>
      </c>
      <c r="S44" s="288"/>
      <c r="T44" s="288"/>
      <c r="U44" s="288"/>
      <c r="V44" s="290"/>
      <c r="W44" s="318"/>
      <c r="X44" s="319"/>
      <c r="Y44" s="320"/>
      <c r="Z44" s="714"/>
      <c r="AA44" s="812"/>
      <c r="AB44" s="813"/>
      <c r="AC44" s="814"/>
      <c r="AD44" s="815"/>
      <c r="AE44" s="814"/>
      <c r="AF44" s="814"/>
      <c r="AG44" s="815"/>
      <c r="AH44" s="814"/>
      <c r="AI44" s="814"/>
      <c r="AJ44" s="304"/>
      <c r="AK44" s="305"/>
      <c r="AL44" s="306"/>
      <c r="AM44" s="916"/>
      <c r="AN44" s="917"/>
      <c r="AO44" s="291">
        <f>AO42</f>
        <v>0</v>
      </c>
      <c r="AP44" s="292"/>
      <c r="AQ44" s="292"/>
      <c r="AR44" s="292"/>
      <c r="AS44" s="292"/>
      <c r="AT44" s="292"/>
      <c r="AU44" s="292"/>
      <c r="AV44" s="292"/>
      <c r="AW44" s="292"/>
      <c r="AX44" s="292"/>
      <c r="AY44" s="292"/>
      <c r="AZ44" s="292"/>
      <c r="BA44" s="292"/>
      <c r="BB44" s="292"/>
      <c r="BC44" s="292"/>
      <c r="BD44" s="292"/>
      <c r="BE44" s="292"/>
      <c r="BF44" s="292"/>
      <c r="BG44" s="292"/>
      <c r="BH44" s="293"/>
      <c r="BI44" s="714"/>
      <c r="BJ44" s="296"/>
      <c r="BK44" s="296"/>
      <c r="BL44" s="296"/>
      <c r="BM44" s="822"/>
      <c r="BN44" s="296"/>
      <c r="BO44" s="296"/>
      <c r="BP44" s="296"/>
      <c r="BQ44" s="822"/>
      <c r="BR44" s="296"/>
      <c r="BS44" s="296"/>
      <c r="BT44" s="296"/>
      <c r="BU44" s="282"/>
      <c r="BV44" s="283"/>
      <c r="BW44" s="284"/>
      <c r="BX44" s="285"/>
      <c r="BY44" s="286"/>
      <c r="BZ44" s="60"/>
      <c r="CA44" s="1"/>
      <c r="CB44" s="1"/>
      <c r="CC44" s="1"/>
    </row>
    <row r="45" spans="2:81" s="48" customFormat="1" ht="9.75" customHeight="1">
      <c r="B45" s="266">
        <v>3</v>
      </c>
      <c r="C45" s="267"/>
      <c r="D45" s="270" t="s">
        <v>90</v>
      </c>
      <c r="E45" s="272">
        <v>10</v>
      </c>
      <c r="F45" s="272"/>
      <c r="G45" s="202"/>
      <c r="H45" s="280">
        <f>VLOOKUP(E45,男子,2,FALSE)</f>
        <v>0</v>
      </c>
      <c r="I45" s="274" t="str">
        <f>VLOOKUP($E45,男子,3,FALSE)</f>
        <v>選手</v>
      </c>
      <c r="J45" s="275"/>
      <c r="K45" s="275"/>
      <c r="L45" s="276"/>
      <c r="M45" s="255">
        <f>VLOOKUP($E45,男子,15,FALSE)</f>
      </c>
      <c r="N45" s="256"/>
      <c r="O45" s="256"/>
      <c r="P45" s="256"/>
      <c r="Q45" s="257"/>
      <c r="R45" s="256">
        <f>VLOOKUP($E45,男子,16,FALSE)</f>
      </c>
      <c r="S45" s="256"/>
      <c r="T45" s="256"/>
      <c r="U45" s="256"/>
      <c r="V45" s="256"/>
      <c r="W45" s="258" t="str">
        <f>VLOOKUP($E45,男子,4,FALSE)</f>
        <v>男</v>
      </c>
      <c r="X45" s="259"/>
      <c r="Y45" s="260"/>
      <c r="Z45" s="713" t="str">
        <f>VLOOKUP($E45,男子,5,FALSE)</f>
        <v>平成</v>
      </c>
      <c r="AA45" s="727"/>
      <c r="AB45" s="249">
        <f>VLOOKUP($E45,男子,11,FALSE)</f>
        <v>0</v>
      </c>
      <c r="AC45" s="722"/>
      <c r="AD45" s="252" t="s">
        <v>51</v>
      </c>
      <c r="AE45" s="209">
        <f>VLOOKUP($E45,男子,12,FALSE)</f>
        <v>0</v>
      </c>
      <c r="AF45" s="715"/>
      <c r="AG45" s="254" t="s">
        <v>50</v>
      </c>
      <c r="AH45" s="209">
        <f>VLOOKUP($E45,男子,13,FALSE)</f>
        <v>0</v>
      </c>
      <c r="AI45" s="715"/>
      <c r="AJ45" s="205" t="s">
        <v>44</v>
      </c>
      <c r="AK45" s="203">
        <f>VLOOKUP($E45,男子,10,FALSE)</f>
        <v>0</v>
      </c>
      <c r="AL45" s="202"/>
      <c r="AM45" s="918" t="s">
        <v>384</v>
      </c>
      <c r="AN45" s="919"/>
      <c r="AO45" s="67" t="s">
        <v>75</v>
      </c>
      <c r="AP45" s="712">
        <f>AP43</f>
        <v>0</v>
      </c>
      <c r="AQ45" s="712"/>
      <c r="AR45" s="712"/>
      <c r="AS45" s="66" t="s">
        <v>76</v>
      </c>
      <c r="AT45" s="709">
        <f>AT43</f>
        <v>0</v>
      </c>
      <c r="AU45" s="709"/>
      <c r="AV45" s="709"/>
      <c r="AW45" s="71"/>
      <c r="AX45" s="71"/>
      <c r="AY45" s="71"/>
      <c r="AZ45" s="71"/>
      <c r="BA45" s="71"/>
      <c r="BB45" s="71"/>
      <c r="BC45" s="71"/>
      <c r="BD45" s="71"/>
      <c r="BE45" s="71"/>
      <c r="BF45" s="72"/>
      <c r="BG45" s="73"/>
      <c r="BH45" s="74"/>
      <c r="BI45" s="713" t="s">
        <v>77</v>
      </c>
      <c r="BJ45" s="214">
        <f>BJ43:BJ43</f>
        <v>0</v>
      </c>
      <c r="BK45" s="214"/>
      <c r="BL45" s="214"/>
      <c r="BM45" s="709" t="s">
        <v>76</v>
      </c>
      <c r="BN45" s="214">
        <f>BN43:BN43</f>
        <v>0</v>
      </c>
      <c r="BO45" s="214"/>
      <c r="BP45" s="214"/>
      <c r="BQ45" s="709" t="s">
        <v>76</v>
      </c>
      <c r="BR45" s="244">
        <f>BR43:BR43</f>
        <v>0</v>
      </c>
      <c r="BS45" s="244"/>
      <c r="BT45" s="244"/>
      <c r="BU45" s="230"/>
      <c r="BV45" s="231"/>
      <c r="BW45" s="234"/>
      <c r="BX45" s="235"/>
      <c r="BY45" s="236"/>
      <c r="BZ45" s="59"/>
      <c r="CA45" s="47"/>
      <c r="CB45" s="47"/>
      <c r="CC45" s="47"/>
    </row>
    <row r="46" spans="2:81" s="49" customFormat="1" ht="21" customHeight="1" thickBot="1">
      <c r="B46" s="268"/>
      <c r="C46" s="269"/>
      <c r="D46" s="271"/>
      <c r="E46" s="273"/>
      <c r="F46" s="273"/>
      <c r="G46" s="200"/>
      <c r="H46" s="281"/>
      <c r="I46" s="277"/>
      <c r="J46" s="278"/>
      <c r="K46" s="278"/>
      <c r="L46" s="279"/>
      <c r="M46" s="240">
        <f>VLOOKUP($E45,男子,8,FALSE)</f>
        <v>0</v>
      </c>
      <c r="N46" s="241"/>
      <c r="O46" s="241"/>
      <c r="P46" s="241"/>
      <c r="Q46" s="242"/>
      <c r="R46" s="241">
        <f>VLOOKUP($E45,男子,9,FALSE)</f>
        <v>0</v>
      </c>
      <c r="S46" s="241"/>
      <c r="T46" s="241"/>
      <c r="U46" s="241"/>
      <c r="V46" s="243"/>
      <c r="W46" s="261"/>
      <c r="X46" s="262"/>
      <c r="Y46" s="263"/>
      <c r="Z46" s="677"/>
      <c r="AA46" s="696"/>
      <c r="AB46" s="688"/>
      <c r="AC46" s="680"/>
      <c r="AD46" s="690"/>
      <c r="AE46" s="680"/>
      <c r="AF46" s="680"/>
      <c r="AG46" s="690"/>
      <c r="AH46" s="680"/>
      <c r="AI46" s="680"/>
      <c r="AJ46" s="204"/>
      <c r="AK46" s="201"/>
      <c r="AL46" s="200"/>
      <c r="AM46" s="920"/>
      <c r="AN46" s="921"/>
      <c r="AO46" s="215">
        <f>AO44</f>
        <v>0</v>
      </c>
      <c r="AP46" s="211"/>
      <c r="AQ46" s="211"/>
      <c r="AR46" s="211"/>
      <c r="AS46" s="211"/>
      <c r="AT46" s="211"/>
      <c r="AU46" s="211"/>
      <c r="AV46" s="211"/>
      <c r="AW46" s="211"/>
      <c r="AX46" s="211"/>
      <c r="AY46" s="211"/>
      <c r="AZ46" s="211"/>
      <c r="BA46" s="211"/>
      <c r="BB46" s="211"/>
      <c r="BC46" s="211"/>
      <c r="BD46" s="211"/>
      <c r="BE46" s="211"/>
      <c r="BF46" s="211"/>
      <c r="BG46" s="211"/>
      <c r="BH46" s="210"/>
      <c r="BI46" s="677"/>
      <c r="BJ46" s="245"/>
      <c r="BK46" s="245"/>
      <c r="BL46" s="245"/>
      <c r="BM46" s="673"/>
      <c r="BN46" s="245"/>
      <c r="BO46" s="245"/>
      <c r="BP46" s="245"/>
      <c r="BQ46" s="673"/>
      <c r="BR46" s="245"/>
      <c r="BS46" s="245"/>
      <c r="BT46" s="245"/>
      <c r="BU46" s="232"/>
      <c r="BV46" s="233"/>
      <c r="BW46" s="237"/>
      <c r="BX46" s="238"/>
      <c r="BY46" s="239"/>
      <c r="BZ46" s="60"/>
      <c r="CA46" s="1"/>
      <c r="CB46" s="1"/>
      <c r="CC46" s="1"/>
    </row>
    <row r="47" spans="2:81" s="48" customFormat="1" ht="9.75" customHeight="1">
      <c r="B47" s="747">
        <v>3</v>
      </c>
      <c r="C47" s="748"/>
      <c r="D47" s="749" t="s">
        <v>91</v>
      </c>
      <c r="E47" s="272">
        <v>11</v>
      </c>
      <c r="F47" s="272"/>
      <c r="G47" s="202"/>
      <c r="H47" s="666">
        <f>VLOOKUP(E47,男子,2,FALSE)</f>
        <v>0</v>
      </c>
      <c r="I47" s="750" t="str">
        <f>VLOOKUP($E47,男子,3,FALSE)</f>
        <v>選手</v>
      </c>
      <c r="J47" s="751"/>
      <c r="K47" s="751"/>
      <c r="L47" s="752"/>
      <c r="M47" s="447">
        <f>VLOOKUP($E47,男子,15,FALSE)</f>
      </c>
      <c r="N47" s="448"/>
      <c r="O47" s="448"/>
      <c r="P47" s="448"/>
      <c r="Q47" s="449"/>
      <c r="R47" s="448">
        <f>VLOOKUP($E47,男子,16,FALSE)</f>
      </c>
      <c r="S47" s="448"/>
      <c r="T47" s="448"/>
      <c r="U47" s="448"/>
      <c r="V47" s="448"/>
      <c r="W47" s="753" t="str">
        <f>VLOOKUP($E47,男子,4,FALSE)</f>
        <v>男</v>
      </c>
      <c r="X47" s="451"/>
      <c r="Y47" s="754"/>
      <c r="Z47" s="738" t="str">
        <f>VLOOKUP($E47,男子,5,FALSE)</f>
        <v>平成</v>
      </c>
      <c r="AA47" s="755"/>
      <c r="AB47" s="756">
        <f>VLOOKUP($E47,男子,11,FALSE)</f>
        <v>0</v>
      </c>
      <c r="AC47" s="757"/>
      <c r="AD47" s="743" t="s">
        <v>51</v>
      </c>
      <c r="AE47" s="744">
        <f>VLOOKUP($E47,男子,12,FALSE)</f>
        <v>0</v>
      </c>
      <c r="AF47" s="745"/>
      <c r="AG47" s="746" t="s">
        <v>50</v>
      </c>
      <c r="AH47" s="744">
        <f>VLOOKUP($E47,男子,13,FALSE)</f>
        <v>0</v>
      </c>
      <c r="AI47" s="745"/>
      <c r="AJ47" s="739" t="s">
        <v>44</v>
      </c>
      <c r="AK47" s="740">
        <f>VLOOKUP($E47,男子,10,FALSE)</f>
        <v>0</v>
      </c>
      <c r="AL47" s="741"/>
      <c r="AM47" s="922" t="s">
        <v>384</v>
      </c>
      <c r="AN47" s="923"/>
      <c r="AO47" s="77" t="s">
        <v>75</v>
      </c>
      <c r="AP47" s="742">
        <f>AP45</f>
        <v>0</v>
      </c>
      <c r="AQ47" s="742"/>
      <c r="AR47" s="742"/>
      <c r="AS47" s="76" t="s">
        <v>76</v>
      </c>
      <c r="AT47" s="734">
        <f>AT45</f>
        <v>0</v>
      </c>
      <c r="AU47" s="734"/>
      <c r="AV47" s="734"/>
      <c r="AW47" s="78"/>
      <c r="AX47" s="78"/>
      <c r="AY47" s="78"/>
      <c r="AZ47" s="78"/>
      <c r="BA47" s="78"/>
      <c r="BB47" s="78"/>
      <c r="BC47" s="78"/>
      <c r="BD47" s="78"/>
      <c r="BE47" s="78"/>
      <c r="BF47" s="79"/>
      <c r="BG47" s="80"/>
      <c r="BH47" s="81"/>
      <c r="BI47" s="738" t="s">
        <v>77</v>
      </c>
      <c r="BJ47" s="474">
        <f>BJ45:BJ45</f>
        <v>0</v>
      </c>
      <c r="BK47" s="474"/>
      <c r="BL47" s="474"/>
      <c r="BM47" s="734" t="s">
        <v>76</v>
      </c>
      <c r="BN47" s="474">
        <f>BN45:BN45</f>
        <v>0</v>
      </c>
      <c r="BO47" s="474"/>
      <c r="BP47" s="474"/>
      <c r="BQ47" s="734" t="s">
        <v>76</v>
      </c>
      <c r="BR47" s="735">
        <f>BR45:BR45</f>
        <v>0</v>
      </c>
      <c r="BS47" s="735"/>
      <c r="BT47" s="735"/>
      <c r="BU47" s="736"/>
      <c r="BV47" s="737"/>
      <c r="BW47" s="733"/>
      <c r="BX47" s="364"/>
      <c r="BY47" s="365"/>
      <c r="BZ47" s="59"/>
      <c r="CA47" s="47"/>
      <c r="CB47" s="47"/>
      <c r="CC47" s="47"/>
    </row>
    <row r="48" spans="2:81" s="49" customFormat="1" ht="21" customHeight="1">
      <c r="B48" s="729"/>
      <c r="C48" s="730"/>
      <c r="D48" s="324"/>
      <c r="E48" s="325"/>
      <c r="F48" s="325"/>
      <c r="G48" s="306"/>
      <c r="H48" s="664"/>
      <c r="I48" s="326"/>
      <c r="J48" s="731"/>
      <c r="K48" s="731"/>
      <c r="L48" s="732"/>
      <c r="M48" s="287">
        <f>VLOOKUP($E47,男子,8,FALSE)</f>
        <v>0</v>
      </c>
      <c r="N48" s="288"/>
      <c r="O48" s="288"/>
      <c r="P48" s="288"/>
      <c r="Q48" s="289"/>
      <c r="R48" s="288">
        <f>VLOOKUP($E47,男子,9,FALSE)</f>
        <v>0</v>
      </c>
      <c r="S48" s="288"/>
      <c r="T48" s="288"/>
      <c r="U48" s="288"/>
      <c r="V48" s="290"/>
      <c r="W48" s="318"/>
      <c r="X48" s="725"/>
      <c r="Y48" s="726"/>
      <c r="Z48" s="714"/>
      <c r="AA48" s="728"/>
      <c r="AB48" s="723"/>
      <c r="AC48" s="716"/>
      <c r="AD48" s="724"/>
      <c r="AE48" s="716"/>
      <c r="AF48" s="716"/>
      <c r="AG48" s="724"/>
      <c r="AH48" s="716"/>
      <c r="AI48" s="716"/>
      <c r="AJ48" s="717"/>
      <c r="AK48" s="305"/>
      <c r="AL48" s="718"/>
      <c r="AM48" s="916"/>
      <c r="AN48" s="924"/>
      <c r="AO48" s="706">
        <f>AO46</f>
        <v>0</v>
      </c>
      <c r="AP48" s="707"/>
      <c r="AQ48" s="707"/>
      <c r="AR48" s="707"/>
      <c r="AS48" s="707"/>
      <c r="AT48" s="707"/>
      <c r="AU48" s="707"/>
      <c r="AV48" s="707"/>
      <c r="AW48" s="707"/>
      <c r="AX48" s="707"/>
      <c r="AY48" s="707"/>
      <c r="AZ48" s="707"/>
      <c r="BA48" s="707"/>
      <c r="BB48" s="707"/>
      <c r="BC48" s="707"/>
      <c r="BD48" s="707"/>
      <c r="BE48" s="707"/>
      <c r="BF48" s="707"/>
      <c r="BG48" s="707"/>
      <c r="BH48" s="708"/>
      <c r="BI48" s="714"/>
      <c r="BJ48" s="711"/>
      <c r="BK48" s="711"/>
      <c r="BL48" s="711"/>
      <c r="BM48" s="710"/>
      <c r="BN48" s="711"/>
      <c r="BO48" s="711"/>
      <c r="BP48" s="711"/>
      <c r="BQ48" s="710"/>
      <c r="BR48" s="711"/>
      <c r="BS48" s="711"/>
      <c r="BT48" s="711"/>
      <c r="BU48" s="282"/>
      <c r="BV48" s="703"/>
      <c r="BW48" s="284"/>
      <c r="BX48" s="704"/>
      <c r="BY48" s="705"/>
      <c r="BZ48" s="60"/>
      <c r="CA48" s="1"/>
      <c r="CB48" s="1"/>
      <c r="CC48" s="1"/>
    </row>
    <row r="49" spans="2:81" s="48" customFormat="1" ht="9.75" customHeight="1">
      <c r="B49" s="266">
        <v>3</v>
      </c>
      <c r="C49" s="267"/>
      <c r="D49" s="270" t="s">
        <v>92</v>
      </c>
      <c r="E49" s="272">
        <v>12</v>
      </c>
      <c r="F49" s="272"/>
      <c r="G49" s="202"/>
      <c r="H49" s="280">
        <f>VLOOKUP(E49,男子,2,FALSE)</f>
        <v>0</v>
      </c>
      <c r="I49" s="274" t="str">
        <f>VLOOKUP($E49,男子,3,FALSE)</f>
        <v>選手</v>
      </c>
      <c r="J49" s="275"/>
      <c r="K49" s="275"/>
      <c r="L49" s="276"/>
      <c r="M49" s="255">
        <f>VLOOKUP($E49,男子,15,FALSE)</f>
      </c>
      <c r="N49" s="256"/>
      <c r="O49" s="256"/>
      <c r="P49" s="256"/>
      <c r="Q49" s="257"/>
      <c r="R49" s="256">
        <f>VLOOKUP($E49,男子,16,FALSE)</f>
      </c>
      <c r="S49" s="256"/>
      <c r="T49" s="256"/>
      <c r="U49" s="256"/>
      <c r="V49" s="256"/>
      <c r="W49" s="258" t="str">
        <f>VLOOKUP($E49,男子,4,FALSE)</f>
        <v>男</v>
      </c>
      <c r="X49" s="259"/>
      <c r="Y49" s="260"/>
      <c r="Z49" s="713" t="str">
        <f>VLOOKUP($E49,男子,5,FALSE)</f>
        <v>平成</v>
      </c>
      <c r="AA49" s="727"/>
      <c r="AB49" s="249">
        <f>VLOOKUP($E49,男子,11,FALSE)</f>
        <v>0</v>
      </c>
      <c r="AC49" s="722"/>
      <c r="AD49" s="252" t="s">
        <v>51</v>
      </c>
      <c r="AE49" s="209">
        <f>VLOOKUP($E49,男子,12,FALSE)</f>
        <v>0</v>
      </c>
      <c r="AF49" s="715"/>
      <c r="AG49" s="254" t="s">
        <v>50</v>
      </c>
      <c r="AH49" s="209">
        <f>VLOOKUP($E49,男子,13,FALSE)</f>
        <v>0</v>
      </c>
      <c r="AI49" s="715"/>
      <c r="AJ49" s="205" t="s">
        <v>44</v>
      </c>
      <c r="AK49" s="203">
        <f>VLOOKUP($E49,男子,10,FALSE)</f>
        <v>0</v>
      </c>
      <c r="AL49" s="202"/>
      <c r="AM49" s="918" t="s">
        <v>384</v>
      </c>
      <c r="AN49" s="919"/>
      <c r="AO49" s="67" t="s">
        <v>75</v>
      </c>
      <c r="AP49" s="712">
        <f>AP47</f>
        <v>0</v>
      </c>
      <c r="AQ49" s="712"/>
      <c r="AR49" s="712"/>
      <c r="AS49" s="66" t="s">
        <v>76</v>
      </c>
      <c r="AT49" s="709">
        <f>AT47</f>
        <v>0</v>
      </c>
      <c r="AU49" s="709"/>
      <c r="AV49" s="709"/>
      <c r="AW49" s="71"/>
      <c r="AX49" s="71"/>
      <c r="AY49" s="71"/>
      <c r="AZ49" s="71"/>
      <c r="BA49" s="71"/>
      <c r="BB49" s="71"/>
      <c r="BC49" s="71"/>
      <c r="BD49" s="71"/>
      <c r="BE49" s="71"/>
      <c r="BF49" s="72"/>
      <c r="BG49" s="73"/>
      <c r="BH49" s="74"/>
      <c r="BI49" s="713" t="s">
        <v>77</v>
      </c>
      <c r="BJ49" s="214">
        <f>BJ47:BJ47</f>
        <v>0</v>
      </c>
      <c r="BK49" s="214"/>
      <c r="BL49" s="214"/>
      <c r="BM49" s="709" t="s">
        <v>76</v>
      </c>
      <c r="BN49" s="214">
        <f>BN47:BN47</f>
        <v>0</v>
      </c>
      <c r="BO49" s="214"/>
      <c r="BP49" s="214"/>
      <c r="BQ49" s="709" t="s">
        <v>76</v>
      </c>
      <c r="BR49" s="244">
        <f>BR47:BR47</f>
        <v>0</v>
      </c>
      <c r="BS49" s="244"/>
      <c r="BT49" s="244"/>
      <c r="BU49" s="230"/>
      <c r="BV49" s="231"/>
      <c r="BW49" s="234"/>
      <c r="BX49" s="235"/>
      <c r="BY49" s="236"/>
      <c r="BZ49" s="59"/>
      <c r="CA49" s="47"/>
      <c r="CB49" s="47"/>
      <c r="CC49" s="47"/>
    </row>
    <row r="50" spans="2:81" s="49" customFormat="1" ht="21" customHeight="1">
      <c r="B50" s="729"/>
      <c r="C50" s="730"/>
      <c r="D50" s="324"/>
      <c r="E50" s="325"/>
      <c r="F50" s="325"/>
      <c r="G50" s="306"/>
      <c r="H50" s="664"/>
      <c r="I50" s="326"/>
      <c r="J50" s="731"/>
      <c r="K50" s="731"/>
      <c r="L50" s="732"/>
      <c r="M50" s="287">
        <f>VLOOKUP($E49,男子,8,FALSE)</f>
        <v>0</v>
      </c>
      <c r="N50" s="288"/>
      <c r="O50" s="288"/>
      <c r="P50" s="288"/>
      <c r="Q50" s="289"/>
      <c r="R50" s="288">
        <f>VLOOKUP($E49,男子,9,FALSE)</f>
        <v>0</v>
      </c>
      <c r="S50" s="288"/>
      <c r="T50" s="288"/>
      <c r="U50" s="288"/>
      <c r="V50" s="290"/>
      <c r="W50" s="318"/>
      <c r="X50" s="725"/>
      <c r="Y50" s="726"/>
      <c r="Z50" s="714"/>
      <c r="AA50" s="728"/>
      <c r="AB50" s="723"/>
      <c r="AC50" s="716"/>
      <c r="AD50" s="724"/>
      <c r="AE50" s="716"/>
      <c r="AF50" s="716"/>
      <c r="AG50" s="724"/>
      <c r="AH50" s="716"/>
      <c r="AI50" s="716"/>
      <c r="AJ50" s="717"/>
      <c r="AK50" s="305"/>
      <c r="AL50" s="718"/>
      <c r="AM50" s="916"/>
      <c r="AN50" s="924"/>
      <c r="AO50" s="706">
        <f>AO48</f>
        <v>0</v>
      </c>
      <c r="AP50" s="707"/>
      <c r="AQ50" s="707"/>
      <c r="AR50" s="707"/>
      <c r="AS50" s="707"/>
      <c r="AT50" s="707"/>
      <c r="AU50" s="707"/>
      <c r="AV50" s="707"/>
      <c r="AW50" s="707"/>
      <c r="AX50" s="707"/>
      <c r="AY50" s="707"/>
      <c r="AZ50" s="707"/>
      <c r="BA50" s="707"/>
      <c r="BB50" s="707"/>
      <c r="BC50" s="707"/>
      <c r="BD50" s="707"/>
      <c r="BE50" s="707"/>
      <c r="BF50" s="707"/>
      <c r="BG50" s="707"/>
      <c r="BH50" s="708"/>
      <c r="BI50" s="714"/>
      <c r="BJ50" s="711"/>
      <c r="BK50" s="711"/>
      <c r="BL50" s="711"/>
      <c r="BM50" s="710"/>
      <c r="BN50" s="711"/>
      <c r="BO50" s="711"/>
      <c r="BP50" s="711"/>
      <c r="BQ50" s="710"/>
      <c r="BR50" s="711"/>
      <c r="BS50" s="711"/>
      <c r="BT50" s="711"/>
      <c r="BU50" s="282"/>
      <c r="BV50" s="703"/>
      <c r="BW50" s="284"/>
      <c r="BX50" s="704"/>
      <c r="BY50" s="705"/>
      <c r="BZ50" s="60"/>
      <c r="CA50" s="1"/>
      <c r="CB50" s="1"/>
      <c r="CC50" s="1"/>
    </row>
    <row r="51" spans="2:81" s="48" customFormat="1" ht="9.75" customHeight="1">
      <c r="B51" s="266">
        <v>3</v>
      </c>
      <c r="C51" s="267"/>
      <c r="D51" s="270" t="s">
        <v>93</v>
      </c>
      <c r="E51" s="272">
        <v>13</v>
      </c>
      <c r="F51" s="272"/>
      <c r="G51" s="202"/>
      <c r="H51" s="280">
        <f>VLOOKUP(E51,男子,2,FALSE)</f>
        <v>0</v>
      </c>
      <c r="I51" s="274" t="str">
        <f>VLOOKUP($E51,男子,3,FALSE)</f>
        <v>選手</v>
      </c>
      <c r="J51" s="275"/>
      <c r="K51" s="275"/>
      <c r="L51" s="276"/>
      <c r="M51" s="255">
        <f>VLOOKUP($E51,男子,15,FALSE)</f>
      </c>
      <c r="N51" s="256"/>
      <c r="O51" s="256"/>
      <c r="P51" s="256"/>
      <c r="Q51" s="257"/>
      <c r="R51" s="256">
        <f>VLOOKUP($E51,男子,16,FALSE)</f>
      </c>
      <c r="S51" s="256"/>
      <c r="T51" s="256"/>
      <c r="U51" s="256"/>
      <c r="V51" s="256"/>
      <c r="W51" s="258" t="str">
        <f>VLOOKUP($E51,男子,4,FALSE)</f>
        <v>男</v>
      </c>
      <c r="X51" s="259"/>
      <c r="Y51" s="260"/>
      <c r="Z51" s="713" t="str">
        <f>VLOOKUP($E51,男子,5,FALSE)</f>
        <v>平成</v>
      </c>
      <c r="AA51" s="727"/>
      <c r="AB51" s="249">
        <f>VLOOKUP($E51,男子,11,FALSE)</f>
        <v>0</v>
      </c>
      <c r="AC51" s="722"/>
      <c r="AD51" s="252" t="s">
        <v>51</v>
      </c>
      <c r="AE51" s="209">
        <f>VLOOKUP($E51,男子,12,FALSE)</f>
        <v>0</v>
      </c>
      <c r="AF51" s="715"/>
      <c r="AG51" s="254" t="s">
        <v>50</v>
      </c>
      <c r="AH51" s="209">
        <f>VLOOKUP($E51,男子,13,FALSE)</f>
        <v>0</v>
      </c>
      <c r="AI51" s="715"/>
      <c r="AJ51" s="205" t="s">
        <v>44</v>
      </c>
      <c r="AK51" s="203">
        <f>VLOOKUP($E51,男子,10,FALSE)</f>
        <v>0</v>
      </c>
      <c r="AL51" s="202"/>
      <c r="AM51" s="918" t="s">
        <v>384</v>
      </c>
      <c r="AN51" s="919"/>
      <c r="AO51" s="67" t="s">
        <v>75</v>
      </c>
      <c r="AP51" s="712">
        <f>AP49</f>
        <v>0</v>
      </c>
      <c r="AQ51" s="712"/>
      <c r="AR51" s="712"/>
      <c r="AS51" s="66" t="s">
        <v>76</v>
      </c>
      <c r="AT51" s="709">
        <f>AT49</f>
        <v>0</v>
      </c>
      <c r="AU51" s="709"/>
      <c r="AV51" s="709"/>
      <c r="AW51" s="71"/>
      <c r="AX51" s="71"/>
      <c r="AY51" s="71"/>
      <c r="AZ51" s="71"/>
      <c r="BA51" s="71"/>
      <c r="BB51" s="71"/>
      <c r="BC51" s="71"/>
      <c r="BD51" s="71"/>
      <c r="BE51" s="71"/>
      <c r="BF51" s="72"/>
      <c r="BG51" s="73"/>
      <c r="BH51" s="74"/>
      <c r="BI51" s="713" t="s">
        <v>77</v>
      </c>
      <c r="BJ51" s="214">
        <f>BJ49:BJ49</f>
        <v>0</v>
      </c>
      <c r="BK51" s="214"/>
      <c r="BL51" s="214"/>
      <c r="BM51" s="709" t="s">
        <v>76</v>
      </c>
      <c r="BN51" s="214">
        <f>BN49:BN49</f>
        <v>0</v>
      </c>
      <c r="BO51" s="214"/>
      <c r="BP51" s="214"/>
      <c r="BQ51" s="709" t="s">
        <v>76</v>
      </c>
      <c r="BR51" s="244">
        <f>BR49:BR49</f>
        <v>0</v>
      </c>
      <c r="BS51" s="244"/>
      <c r="BT51" s="244"/>
      <c r="BU51" s="230"/>
      <c r="BV51" s="231"/>
      <c r="BW51" s="234"/>
      <c r="BX51" s="235"/>
      <c r="BY51" s="236"/>
      <c r="BZ51" s="59"/>
      <c r="CA51" s="47"/>
      <c r="CB51" s="47"/>
      <c r="CC51" s="47"/>
    </row>
    <row r="52" spans="2:81" s="49" customFormat="1" ht="21" customHeight="1">
      <c r="B52" s="729"/>
      <c r="C52" s="730"/>
      <c r="D52" s="324"/>
      <c r="E52" s="325"/>
      <c r="F52" s="325"/>
      <c r="G52" s="306"/>
      <c r="H52" s="664"/>
      <c r="I52" s="326"/>
      <c r="J52" s="731"/>
      <c r="K52" s="731"/>
      <c r="L52" s="732"/>
      <c r="M52" s="287">
        <f>VLOOKUP($E51,男子,8,FALSE)</f>
        <v>0</v>
      </c>
      <c r="N52" s="288"/>
      <c r="O52" s="288"/>
      <c r="P52" s="288"/>
      <c r="Q52" s="289"/>
      <c r="R52" s="288">
        <f>VLOOKUP($E51,男子,9,FALSE)</f>
        <v>0</v>
      </c>
      <c r="S52" s="288"/>
      <c r="T52" s="288"/>
      <c r="U52" s="288"/>
      <c r="V52" s="290"/>
      <c r="W52" s="318"/>
      <c r="X52" s="725"/>
      <c r="Y52" s="726"/>
      <c r="Z52" s="714"/>
      <c r="AA52" s="728"/>
      <c r="AB52" s="723"/>
      <c r="AC52" s="716"/>
      <c r="AD52" s="724"/>
      <c r="AE52" s="716"/>
      <c r="AF52" s="716"/>
      <c r="AG52" s="724"/>
      <c r="AH52" s="716"/>
      <c r="AI52" s="716"/>
      <c r="AJ52" s="717"/>
      <c r="AK52" s="305"/>
      <c r="AL52" s="718"/>
      <c r="AM52" s="916"/>
      <c r="AN52" s="924"/>
      <c r="AO52" s="706">
        <f>AO50</f>
        <v>0</v>
      </c>
      <c r="AP52" s="707"/>
      <c r="AQ52" s="707"/>
      <c r="AR52" s="707"/>
      <c r="AS52" s="707"/>
      <c r="AT52" s="707"/>
      <c r="AU52" s="707"/>
      <c r="AV52" s="707"/>
      <c r="AW52" s="707"/>
      <c r="AX52" s="707"/>
      <c r="AY52" s="707"/>
      <c r="AZ52" s="707"/>
      <c r="BA52" s="707"/>
      <c r="BB52" s="707"/>
      <c r="BC52" s="707"/>
      <c r="BD52" s="707"/>
      <c r="BE52" s="707"/>
      <c r="BF52" s="707"/>
      <c r="BG52" s="707"/>
      <c r="BH52" s="708"/>
      <c r="BI52" s="714"/>
      <c r="BJ52" s="711"/>
      <c r="BK52" s="711"/>
      <c r="BL52" s="711"/>
      <c r="BM52" s="710"/>
      <c r="BN52" s="711"/>
      <c r="BO52" s="711"/>
      <c r="BP52" s="711"/>
      <c r="BQ52" s="710"/>
      <c r="BR52" s="711"/>
      <c r="BS52" s="711"/>
      <c r="BT52" s="711"/>
      <c r="BU52" s="282"/>
      <c r="BV52" s="703"/>
      <c r="BW52" s="284"/>
      <c r="BX52" s="704"/>
      <c r="BY52" s="705"/>
      <c r="BZ52" s="60"/>
      <c r="CA52" s="1"/>
      <c r="CB52" s="1"/>
      <c r="CC52" s="1"/>
    </row>
    <row r="53" spans="2:81" s="48" customFormat="1" ht="9.75" customHeight="1">
      <c r="B53" s="266">
        <v>3</v>
      </c>
      <c r="C53" s="267"/>
      <c r="D53" s="270" t="s">
        <v>94</v>
      </c>
      <c r="E53" s="272">
        <v>14</v>
      </c>
      <c r="F53" s="272"/>
      <c r="G53" s="202"/>
      <c r="H53" s="280">
        <f>VLOOKUP(E53,男子,2,FALSE)</f>
        <v>0</v>
      </c>
      <c r="I53" s="274" t="str">
        <f>VLOOKUP($E53,男子,3,FALSE)</f>
        <v>選手</v>
      </c>
      <c r="J53" s="275"/>
      <c r="K53" s="275"/>
      <c r="L53" s="276"/>
      <c r="M53" s="315">
        <f>VLOOKUP($E53,男子,15,FALSE)</f>
      </c>
      <c r="N53" s="316"/>
      <c r="O53" s="316"/>
      <c r="P53" s="316"/>
      <c r="Q53" s="317"/>
      <c r="R53" s="316">
        <f>VLOOKUP($E53,男子,16,FALSE)</f>
      </c>
      <c r="S53" s="316"/>
      <c r="T53" s="316"/>
      <c r="U53" s="316"/>
      <c r="V53" s="316"/>
      <c r="W53" s="258" t="str">
        <f>VLOOKUP($E53,男子,4,FALSE)</f>
        <v>男</v>
      </c>
      <c r="X53" s="259"/>
      <c r="Y53" s="260"/>
      <c r="Z53" s="713" t="str">
        <f>VLOOKUP($E53,男子,5,FALSE)</f>
        <v>平成</v>
      </c>
      <c r="AA53" s="727"/>
      <c r="AB53" s="249">
        <f>VLOOKUP($E53,男子,11,FALSE)</f>
        <v>0</v>
      </c>
      <c r="AC53" s="722"/>
      <c r="AD53" s="252" t="s">
        <v>51</v>
      </c>
      <c r="AE53" s="209">
        <f>VLOOKUP($E53,男子,12,FALSE)</f>
        <v>0</v>
      </c>
      <c r="AF53" s="715"/>
      <c r="AG53" s="254" t="s">
        <v>50</v>
      </c>
      <c r="AH53" s="209">
        <f>VLOOKUP($E53,男子,13,FALSE)</f>
        <v>0</v>
      </c>
      <c r="AI53" s="715"/>
      <c r="AJ53" s="205" t="s">
        <v>44</v>
      </c>
      <c r="AK53" s="203">
        <f>VLOOKUP($E53,男子,10,FALSE)</f>
        <v>0</v>
      </c>
      <c r="AL53" s="202"/>
      <c r="AM53" s="918" t="s">
        <v>384</v>
      </c>
      <c r="AN53" s="919"/>
      <c r="AO53" s="67" t="s">
        <v>75</v>
      </c>
      <c r="AP53" s="712">
        <f>AP51</f>
        <v>0</v>
      </c>
      <c r="AQ53" s="712"/>
      <c r="AR53" s="712"/>
      <c r="AS53" s="66" t="s">
        <v>76</v>
      </c>
      <c r="AT53" s="709">
        <f>AT51</f>
        <v>0</v>
      </c>
      <c r="AU53" s="709"/>
      <c r="AV53" s="709"/>
      <c r="AW53" s="71"/>
      <c r="AX53" s="71"/>
      <c r="AY53" s="71"/>
      <c r="AZ53" s="71"/>
      <c r="BA53" s="71"/>
      <c r="BB53" s="71"/>
      <c r="BC53" s="71"/>
      <c r="BD53" s="71"/>
      <c r="BE53" s="71"/>
      <c r="BF53" s="72"/>
      <c r="BG53" s="73"/>
      <c r="BH53" s="74"/>
      <c r="BI53" s="713" t="s">
        <v>77</v>
      </c>
      <c r="BJ53" s="214">
        <f>BJ51:BJ51</f>
        <v>0</v>
      </c>
      <c r="BK53" s="214"/>
      <c r="BL53" s="214"/>
      <c r="BM53" s="709" t="s">
        <v>76</v>
      </c>
      <c r="BN53" s="214">
        <f>BN51:BN51</f>
        <v>0</v>
      </c>
      <c r="BO53" s="214"/>
      <c r="BP53" s="214"/>
      <c r="BQ53" s="709" t="s">
        <v>76</v>
      </c>
      <c r="BR53" s="244">
        <f>BR51:BR51</f>
        <v>0</v>
      </c>
      <c r="BS53" s="244"/>
      <c r="BT53" s="244"/>
      <c r="BU53" s="230"/>
      <c r="BV53" s="231"/>
      <c r="BW53" s="234"/>
      <c r="BX53" s="235"/>
      <c r="BY53" s="236"/>
      <c r="BZ53" s="59"/>
      <c r="CA53" s="47"/>
      <c r="CB53" s="47"/>
      <c r="CC53" s="47"/>
    </row>
    <row r="54" spans="2:81" s="49" customFormat="1" ht="21" customHeight="1">
      <c r="B54" s="729"/>
      <c r="C54" s="730"/>
      <c r="D54" s="324"/>
      <c r="E54" s="325"/>
      <c r="F54" s="325"/>
      <c r="G54" s="306"/>
      <c r="H54" s="664"/>
      <c r="I54" s="326"/>
      <c r="J54" s="731"/>
      <c r="K54" s="731"/>
      <c r="L54" s="732"/>
      <c r="M54" s="287">
        <f>VLOOKUP($E53,男子,8,FALSE)</f>
        <v>0</v>
      </c>
      <c r="N54" s="288"/>
      <c r="O54" s="288"/>
      <c r="P54" s="288"/>
      <c r="Q54" s="289"/>
      <c r="R54" s="288">
        <f>VLOOKUP($E53,男子,9,FALSE)</f>
        <v>0</v>
      </c>
      <c r="S54" s="288"/>
      <c r="T54" s="288"/>
      <c r="U54" s="288"/>
      <c r="V54" s="290"/>
      <c r="W54" s="318"/>
      <c r="X54" s="725"/>
      <c r="Y54" s="726"/>
      <c r="Z54" s="714"/>
      <c r="AA54" s="728"/>
      <c r="AB54" s="723"/>
      <c r="AC54" s="716"/>
      <c r="AD54" s="724"/>
      <c r="AE54" s="716"/>
      <c r="AF54" s="716"/>
      <c r="AG54" s="724"/>
      <c r="AH54" s="716"/>
      <c r="AI54" s="716"/>
      <c r="AJ54" s="717"/>
      <c r="AK54" s="305"/>
      <c r="AL54" s="718"/>
      <c r="AM54" s="916"/>
      <c r="AN54" s="924"/>
      <c r="AO54" s="706">
        <f>AO52</f>
        <v>0</v>
      </c>
      <c r="AP54" s="707"/>
      <c r="AQ54" s="707"/>
      <c r="AR54" s="707"/>
      <c r="AS54" s="707"/>
      <c r="AT54" s="707"/>
      <c r="AU54" s="707"/>
      <c r="AV54" s="707"/>
      <c r="AW54" s="707"/>
      <c r="AX54" s="707"/>
      <c r="AY54" s="707"/>
      <c r="AZ54" s="707"/>
      <c r="BA54" s="707"/>
      <c r="BB54" s="707"/>
      <c r="BC54" s="707"/>
      <c r="BD54" s="707"/>
      <c r="BE54" s="707"/>
      <c r="BF54" s="707"/>
      <c r="BG54" s="707"/>
      <c r="BH54" s="708"/>
      <c r="BI54" s="714"/>
      <c r="BJ54" s="711"/>
      <c r="BK54" s="711"/>
      <c r="BL54" s="711"/>
      <c r="BM54" s="710"/>
      <c r="BN54" s="711"/>
      <c r="BO54" s="711"/>
      <c r="BP54" s="711"/>
      <c r="BQ54" s="710"/>
      <c r="BR54" s="711"/>
      <c r="BS54" s="711"/>
      <c r="BT54" s="711"/>
      <c r="BU54" s="282"/>
      <c r="BV54" s="703"/>
      <c r="BW54" s="284"/>
      <c r="BX54" s="704"/>
      <c r="BY54" s="705"/>
      <c r="BZ54" s="60"/>
      <c r="CA54" s="1"/>
      <c r="CB54" s="1"/>
      <c r="CC54" s="1"/>
    </row>
    <row r="55" spans="2:81" s="48" customFormat="1" ht="9.75" customHeight="1">
      <c r="B55" s="697">
        <v>3</v>
      </c>
      <c r="C55" s="698"/>
      <c r="D55" s="699" t="s">
        <v>95</v>
      </c>
      <c r="E55" s="272">
        <v>15</v>
      </c>
      <c r="F55" s="272"/>
      <c r="G55" s="202"/>
      <c r="H55" s="665">
        <f>VLOOKUP(E55,男子,2,FALSE)</f>
        <v>0</v>
      </c>
      <c r="I55" s="700" t="str">
        <f>VLOOKUP($E55,男子,3,FALSE)</f>
        <v>選手</v>
      </c>
      <c r="J55" s="701"/>
      <c r="K55" s="701"/>
      <c r="L55" s="702"/>
      <c r="M55" s="255">
        <f>VLOOKUP($E55,男子,15,FALSE)</f>
      </c>
      <c r="N55" s="256"/>
      <c r="O55" s="256"/>
      <c r="P55" s="256"/>
      <c r="Q55" s="257"/>
      <c r="R55" s="256">
        <f>VLOOKUP($E55,男子,16,FALSE)</f>
      </c>
      <c r="S55" s="256"/>
      <c r="T55" s="256"/>
      <c r="U55" s="256"/>
      <c r="V55" s="256"/>
      <c r="W55" s="692" t="str">
        <f>VLOOKUP($E55,男子,4,FALSE)</f>
        <v>男</v>
      </c>
      <c r="X55" s="693"/>
      <c r="Y55" s="694"/>
      <c r="Z55" s="676" t="str">
        <f>VLOOKUP($E55,男子,5,FALSE)</f>
        <v>平成</v>
      </c>
      <c r="AA55" s="695"/>
      <c r="AB55" s="686">
        <f>VLOOKUP($E55,男子,11,FALSE)</f>
        <v>0</v>
      </c>
      <c r="AC55" s="687"/>
      <c r="AD55" s="689" t="s">
        <v>51</v>
      </c>
      <c r="AE55" s="678">
        <f>VLOOKUP($E55,男子,12,FALSE)</f>
        <v>0</v>
      </c>
      <c r="AF55" s="679"/>
      <c r="AG55" s="691" t="s">
        <v>50</v>
      </c>
      <c r="AH55" s="678">
        <f>VLOOKUP($E55,男子,13,FALSE)</f>
        <v>0</v>
      </c>
      <c r="AI55" s="679"/>
      <c r="AJ55" s="681" t="s">
        <v>44</v>
      </c>
      <c r="AK55" s="682">
        <f>VLOOKUP($E55,男子,10,FALSE)</f>
        <v>0</v>
      </c>
      <c r="AL55" s="683"/>
      <c r="AM55" s="925" t="s">
        <v>384</v>
      </c>
      <c r="AN55" s="915"/>
      <c r="AO55" s="82" t="s">
        <v>75</v>
      </c>
      <c r="AP55" s="675">
        <f>AP53</f>
        <v>0</v>
      </c>
      <c r="AQ55" s="675"/>
      <c r="AR55" s="675"/>
      <c r="AS55" s="75" t="s">
        <v>76</v>
      </c>
      <c r="AT55" s="672">
        <f>AT53</f>
        <v>0</v>
      </c>
      <c r="AU55" s="672"/>
      <c r="AV55" s="672"/>
      <c r="AW55" s="83"/>
      <c r="AX55" s="83"/>
      <c r="AY55" s="83"/>
      <c r="AZ55" s="83"/>
      <c r="BA55" s="83"/>
      <c r="BB55" s="83"/>
      <c r="BC55" s="83"/>
      <c r="BD55" s="83"/>
      <c r="BE55" s="83"/>
      <c r="BF55" s="84"/>
      <c r="BG55" s="85"/>
      <c r="BH55" s="86"/>
      <c r="BI55" s="676" t="s">
        <v>77</v>
      </c>
      <c r="BJ55" s="674">
        <f>BJ53:BJ53</f>
        <v>0</v>
      </c>
      <c r="BK55" s="674"/>
      <c r="BL55" s="674"/>
      <c r="BM55" s="672" t="s">
        <v>76</v>
      </c>
      <c r="BN55" s="674">
        <f>BN53:BN53</f>
        <v>0</v>
      </c>
      <c r="BO55" s="674"/>
      <c r="BP55" s="674"/>
      <c r="BQ55" s="672" t="s">
        <v>76</v>
      </c>
      <c r="BR55" s="295">
        <f>BR53:BR53</f>
        <v>0</v>
      </c>
      <c r="BS55" s="295"/>
      <c r="BT55" s="295"/>
      <c r="BU55" s="667"/>
      <c r="BV55" s="668"/>
      <c r="BW55" s="669"/>
      <c r="BX55" s="670"/>
      <c r="BY55" s="671"/>
      <c r="BZ55" s="59"/>
      <c r="CA55" s="47"/>
      <c r="CB55" s="47"/>
      <c r="CC55" s="47"/>
    </row>
    <row r="56" spans="2:81" s="49" customFormat="1" ht="21" customHeight="1" thickBot="1">
      <c r="B56" s="268"/>
      <c r="C56" s="269"/>
      <c r="D56" s="271"/>
      <c r="E56" s="273"/>
      <c r="F56" s="273"/>
      <c r="G56" s="200"/>
      <c r="H56" s="281"/>
      <c r="I56" s="277"/>
      <c r="J56" s="278"/>
      <c r="K56" s="278"/>
      <c r="L56" s="279"/>
      <c r="M56" s="240">
        <f>VLOOKUP($E55,男子,8,FALSE)</f>
        <v>0</v>
      </c>
      <c r="N56" s="241"/>
      <c r="O56" s="241"/>
      <c r="P56" s="241"/>
      <c r="Q56" s="242"/>
      <c r="R56" s="241">
        <f>VLOOKUP($E55,男子,9,FALSE)</f>
        <v>0</v>
      </c>
      <c r="S56" s="241"/>
      <c r="T56" s="241"/>
      <c r="U56" s="241"/>
      <c r="V56" s="243"/>
      <c r="W56" s="261"/>
      <c r="X56" s="262"/>
      <c r="Y56" s="263"/>
      <c r="Z56" s="677"/>
      <c r="AA56" s="696"/>
      <c r="AB56" s="688"/>
      <c r="AC56" s="680"/>
      <c r="AD56" s="690"/>
      <c r="AE56" s="680"/>
      <c r="AF56" s="680"/>
      <c r="AG56" s="690"/>
      <c r="AH56" s="680"/>
      <c r="AI56" s="680"/>
      <c r="AJ56" s="204"/>
      <c r="AK56" s="201"/>
      <c r="AL56" s="200"/>
      <c r="AM56" s="920"/>
      <c r="AN56" s="921"/>
      <c r="AO56" s="215">
        <f>AO54</f>
        <v>0</v>
      </c>
      <c r="AP56" s="211"/>
      <c r="AQ56" s="211"/>
      <c r="AR56" s="211"/>
      <c r="AS56" s="211"/>
      <c r="AT56" s="211"/>
      <c r="AU56" s="211"/>
      <c r="AV56" s="211"/>
      <c r="AW56" s="211"/>
      <c r="AX56" s="211"/>
      <c r="AY56" s="211"/>
      <c r="AZ56" s="211"/>
      <c r="BA56" s="211"/>
      <c r="BB56" s="211"/>
      <c r="BC56" s="211"/>
      <c r="BD56" s="211"/>
      <c r="BE56" s="211"/>
      <c r="BF56" s="211"/>
      <c r="BG56" s="211"/>
      <c r="BH56" s="210"/>
      <c r="BI56" s="677"/>
      <c r="BJ56" s="245"/>
      <c r="BK56" s="245"/>
      <c r="BL56" s="245"/>
      <c r="BM56" s="673"/>
      <c r="BN56" s="245"/>
      <c r="BO56" s="245"/>
      <c r="BP56" s="245"/>
      <c r="BQ56" s="673"/>
      <c r="BR56" s="245"/>
      <c r="BS56" s="245"/>
      <c r="BT56" s="245"/>
      <c r="BU56" s="232"/>
      <c r="BV56" s="233"/>
      <c r="BW56" s="237"/>
      <c r="BX56" s="238"/>
      <c r="BY56" s="239"/>
      <c r="BZ56" s="60"/>
      <c r="CA56" s="1"/>
      <c r="CB56" s="1"/>
      <c r="CC56" s="1"/>
    </row>
    <row r="57" spans="2:81" s="48" customFormat="1" ht="9.75" customHeight="1">
      <c r="B57" s="747">
        <v>3</v>
      </c>
      <c r="C57" s="748"/>
      <c r="D57" s="749" t="s">
        <v>96</v>
      </c>
      <c r="E57" s="272">
        <v>16</v>
      </c>
      <c r="F57" s="272"/>
      <c r="G57" s="202"/>
      <c r="H57" s="666">
        <f>VLOOKUP(E57,男子,2,FALSE)</f>
        <v>0</v>
      </c>
      <c r="I57" s="750" t="str">
        <f>VLOOKUP($E57,男子,3,FALSE)</f>
        <v>選手</v>
      </c>
      <c r="J57" s="751"/>
      <c r="K57" s="751"/>
      <c r="L57" s="752"/>
      <c r="M57" s="447">
        <f>VLOOKUP($E57,男子,15,FALSE)</f>
      </c>
      <c r="N57" s="448"/>
      <c r="O57" s="448"/>
      <c r="P57" s="448"/>
      <c r="Q57" s="449"/>
      <c r="R57" s="448">
        <f>VLOOKUP($E57,男子,16,FALSE)</f>
      </c>
      <c r="S57" s="448"/>
      <c r="T57" s="448"/>
      <c r="U57" s="448"/>
      <c r="V57" s="448"/>
      <c r="W57" s="753" t="str">
        <f>VLOOKUP($E57,男子,4,FALSE)</f>
        <v>男</v>
      </c>
      <c r="X57" s="451"/>
      <c r="Y57" s="754"/>
      <c r="Z57" s="738" t="str">
        <f>VLOOKUP($E57,男子,5,FALSE)</f>
        <v>平成</v>
      </c>
      <c r="AA57" s="755"/>
      <c r="AB57" s="756">
        <f>VLOOKUP($E57,男子,11,FALSE)</f>
        <v>0</v>
      </c>
      <c r="AC57" s="757"/>
      <c r="AD57" s="743" t="s">
        <v>51</v>
      </c>
      <c r="AE57" s="744">
        <f>VLOOKUP($E57,男子,12,FALSE)</f>
        <v>0</v>
      </c>
      <c r="AF57" s="745"/>
      <c r="AG57" s="746" t="s">
        <v>50</v>
      </c>
      <c r="AH57" s="744">
        <f>VLOOKUP($E57,男子,13,FALSE)</f>
        <v>0</v>
      </c>
      <c r="AI57" s="745"/>
      <c r="AJ57" s="739" t="s">
        <v>44</v>
      </c>
      <c r="AK57" s="740">
        <f>VLOOKUP($E57,男子,10,FALSE)</f>
        <v>0</v>
      </c>
      <c r="AL57" s="741"/>
      <c r="AM57" s="922" t="s">
        <v>384</v>
      </c>
      <c r="AN57" s="923"/>
      <c r="AO57" s="77" t="s">
        <v>75</v>
      </c>
      <c r="AP57" s="742">
        <f>AP55</f>
        <v>0</v>
      </c>
      <c r="AQ57" s="742"/>
      <c r="AR57" s="742"/>
      <c r="AS57" s="76" t="s">
        <v>76</v>
      </c>
      <c r="AT57" s="734">
        <f>AT55</f>
        <v>0</v>
      </c>
      <c r="AU57" s="734"/>
      <c r="AV57" s="734"/>
      <c r="AW57" s="78"/>
      <c r="AX57" s="78"/>
      <c r="AY57" s="78"/>
      <c r="AZ57" s="78"/>
      <c r="BA57" s="78"/>
      <c r="BB57" s="78"/>
      <c r="BC57" s="78"/>
      <c r="BD57" s="78"/>
      <c r="BE57" s="78"/>
      <c r="BF57" s="79"/>
      <c r="BG57" s="80"/>
      <c r="BH57" s="81"/>
      <c r="BI57" s="738" t="s">
        <v>77</v>
      </c>
      <c r="BJ57" s="474">
        <f>BJ55:BJ55</f>
        <v>0</v>
      </c>
      <c r="BK57" s="474"/>
      <c r="BL57" s="474"/>
      <c r="BM57" s="734" t="s">
        <v>76</v>
      </c>
      <c r="BN57" s="474">
        <f>BN55:BN55</f>
        <v>0</v>
      </c>
      <c r="BO57" s="474"/>
      <c r="BP57" s="474"/>
      <c r="BQ57" s="734" t="s">
        <v>76</v>
      </c>
      <c r="BR57" s="735">
        <f>BR55:BR55</f>
        <v>0</v>
      </c>
      <c r="BS57" s="735"/>
      <c r="BT57" s="735"/>
      <c r="BU57" s="736"/>
      <c r="BV57" s="737"/>
      <c r="BW57" s="733"/>
      <c r="BX57" s="364"/>
      <c r="BY57" s="365"/>
      <c r="BZ57" s="59"/>
      <c r="CA57" s="47"/>
      <c r="CB57" s="47"/>
      <c r="CC57" s="47"/>
    </row>
    <row r="58" spans="2:81" s="49" customFormat="1" ht="21" customHeight="1">
      <c r="B58" s="729"/>
      <c r="C58" s="730"/>
      <c r="D58" s="324"/>
      <c r="E58" s="325"/>
      <c r="F58" s="325"/>
      <c r="G58" s="306"/>
      <c r="H58" s="664"/>
      <c r="I58" s="326"/>
      <c r="J58" s="731"/>
      <c r="K58" s="731"/>
      <c r="L58" s="732"/>
      <c r="M58" s="287">
        <f>VLOOKUP($E57,男子,8,FALSE)</f>
        <v>0</v>
      </c>
      <c r="N58" s="288"/>
      <c r="O58" s="288"/>
      <c r="P58" s="288"/>
      <c r="Q58" s="289"/>
      <c r="R58" s="288">
        <f>VLOOKUP($E57,男子,9,FALSE)</f>
        <v>0</v>
      </c>
      <c r="S58" s="288"/>
      <c r="T58" s="288"/>
      <c r="U58" s="288"/>
      <c r="V58" s="290"/>
      <c r="W58" s="318"/>
      <c r="X58" s="725"/>
      <c r="Y58" s="726"/>
      <c r="Z58" s="714"/>
      <c r="AA58" s="728"/>
      <c r="AB58" s="723"/>
      <c r="AC58" s="716"/>
      <c r="AD58" s="724"/>
      <c r="AE58" s="716"/>
      <c r="AF58" s="716"/>
      <c r="AG58" s="724"/>
      <c r="AH58" s="716"/>
      <c r="AI58" s="716"/>
      <c r="AJ58" s="717"/>
      <c r="AK58" s="305"/>
      <c r="AL58" s="718"/>
      <c r="AM58" s="916"/>
      <c r="AN58" s="924"/>
      <c r="AO58" s="706">
        <f>AO56</f>
        <v>0</v>
      </c>
      <c r="AP58" s="707"/>
      <c r="AQ58" s="707"/>
      <c r="AR58" s="707"/>
      <c r="AS58" s="707"/>
      <c r="AT58" s="707"/>
      <c r="AU58" s="707"/>
      <c r="AV58" s="707"/>
      <c r="AW58" s="707"/>
      <c r="AX58" s="707"/>
      <c r="AY58" s="707"/>
      <c r="AZ58" s="707"/>
      <c r="BA58" s="707"/>
      <c r="BB58" s="707"/>
      <c r="BC58" s="707"/>
      <c r="BD58" s="707"/>
      <c r="BE58" s="707"/>
      <c r="BF58" s="707"/>
      <c r="BG58" s="707"/>
      <c r="BH58" s="708"/>
      <c r="BI58" s="714"/>
      <c r="BJ58" s="711"/>
      <c r="BK58" s="711"/>
      <c r="BL58" s="711"/>
      <c r="BM58" s="710"/>
      <c r="BN58" s="711"/>
      <c r="BO58" s="711"/>
      <c r="BP58" s="711"/>
      <c r="BQ58" s="710"/>
      <c r="BR58" s="711"/>
      <c r="BS58" s="711"/>
      <c r="BT58" s="711"/>
      <c r="BU58" s="282"/>
      <c r="BV58" s="703"/>
      <c r="BW58" s="284"/>
      <c r="BX58" s="704"/>
      <c r="BY58" s="705"/>
      <c r="BZ58" s="60"/>
      <c r="CA58" s="1"/>
      <c r="CB58" s="1"/>
      <c r="CC58" s="1"/>
    </row>
    <row r="59" spans="2:81" s="48" customFormat="1" ht="9.75" customHeight="1">
      <c r="B59" s="266">
        <v>3</v>
      </c>
      <c r="C59" s="267"/>
      <c r="D59" s="270" t="s">
        <v>97</v>
      </c>
      <c r="E59" s="272">
        <v>17</v>
      </c>
      <c r="F59" s="272"/>
      <c r="G59" s="202"/>
      <c r="H59" s="280">
        <f>VLOOKUP(E59,男子,2,FALSE)</f>
        <v>0</v>
      </c>
      <c r="I59" s="274" t="str">
        <f>VLOOKUP($E59,男子,3,FALSE)</f>
        <v>選手</v>
      </c>
      <c r="J59" s="275"/>
      <c r="K59" s="275"/>
      <c r="L59" s="276"/>
      <c r="M59" s="255">
        <f>VLOOKUP($E59,男子,15,FALSE)</f>
      </c>
      <c r="N59" s="256"/>
      <c r="O59" s="256"/>
      <c r="P59" s="256"/>
      <c r="Q59" s="257"/>
      <c r="R59" s="256">
        <f>VLOOKUP($E59,男子,16,FALSE)</f>
      </c>
      <c r="S59" s="256"/>
      <c r="T59" s="256"/>
      <c r="U59" s="256"/>
      <c r="V59" s="256"/>
      <c r="W59" s="258" t="str">
        <f>VLOOKUP($E59,男子,4,FALSE)</f>
        <v>男</v>
      </c>
      <c r="X59" s="259"/>
      <c r="Y59" s="260"/>
      <c r="Z59" s="713" t="str">
        <f>VLOOKUP($E59,男子,5,FALSE)</f>
        <v>平成</v>
      </c>
      <c r="AA59" s="727"/>
      <c r="AB59" s="249">
        <f>VLOOKUP($E59,男子,11,FALSE)</f>
        <v>0</v>
      </c>
      <c r="AC59" s="722"/>
      <c r="AD59" s="252" t="s">
        <v>51</v>
      </c>
      <c r="AE59" s="209">
        <f>VLOOKUP($E59,男子,12,FALSE)</f>
        <v>0</v>
      </c>
      <c r="AF59" s="715"/>
      <c r="AG59" s="254" t="s">
        <v>50</v>
      </c>
      <c r="AH59" s="209">
        <f>VLOOKUP($E59,男子,13,FALSE)</f>
        <v>0</v>
      </c>
      <c r="AI59" s="715"/>
      <c r="AJ59" s="205" t="s">
        <v>44</v>
      </c>
      <c r="AK59" s="203">
        <f>VLOOKUP($E59,男子,10,FALSE)</f>
        <v>0</v>
      </c>
      <c r="AL59" s="202"/>
      <c r="AM59" s="918" t="s">
        <v>384</v>
      </c>
      <c r="AN59" s="919"/>
      <c r="AO59" s="67" t="s">
        <v>75</v>
      </c>
      <c r="AP59" s="712">
        <f>AP57</f>
        <v>0</v>
      </c>
      <c r="AQ59" s="712"/>
      <c r="AR59" s="712"/>
      <c r="AS59" s="66" t="s">
        <v>76</v>
      </c>
      <c r="AT59" s="709">
        <f>AT57</f>
        <v>0</v>
      </c>
      <c r="AU59" s="709"/>
      <c r="AV59" s="709"/>
      <c r="AW59" s="71"/>
      <c r="AX59" s="71"/>
      <c r="AY59" s="71"/>
      <c r="AZ59" s="71"/>
      <c r="BA59" s="71"/>
      <c r="BB59" s="71"/>
      <c r="BC59" s="71"/>
      <c r="BD59" s="71"/>
      <c r="BE59" s="71"/>
      <c r="BF59" s="72"/>
      <c r="BG59" s="73"/>
      <c r="BH59" s="74"/>
      <c r="BI59" s="713" t="s">
        <v>77</v>
      </c>
      <c r="BJ59" s="214">
        <f>BJ57:BJ57</f>
        <v>0</v>
      </c>
      <c r="BK59" s="214"/>
      <c r="BL59" s="214"/>
      <c r="BM59" s="709" t="s">
        <v>76</v>
      </c>
      <c r="BN59" s="214">
        <f>BN57:BN57</f>
        <v>0</v>
      </c>
      <c r="BO59" s="214"/>
      <c r="BP59" s="214"/>
      <c r="BQ59" s="709" t="s">
        <v>76</v>
      </c>
      <c r="BR59" s="244">
        <f>BR57:BR57</f>
        <v>0</v>
      </c>
      <c r="BS59" s="244"/>
      <c r="BT59" s="244"/>
      <c r="BU59" s="230"/>
      <c r="BV59" s="231"/>
      <c r="BW59" s="234"/>
      <c r="BX59" s="235"/>
      <c r="BY59" s="236"/>
      <c r="BZ59" s="59"/>
      <c r="CA59" s="47"/>
      <c r="CB59" s="47"/>
      <c r="CC59" s="47"/>
    </row>
    <row r="60" spans="2:81" s="49" customFormat="1" ht="21" customHeight="1">
      <c r="B60" s="729"/>
      <c r="C60" s="730"/>
      <c r="D60" s="324"/>
      <c r="E60" s="325"/>
      <c r="F60" s="325"/>
      <c r="G60" s="306"/>
      <c r="H60" s="664"/>
      <c r="I60" s="326"/>
      <c r="J60" s="731"/>
      <c r="K60" s="731"/>
      <c r="L60" s="732"/>
      <c r="M60" s="287">
        <f>VLOOKUP($E59,男子,8,FALSE)</f>
        <v>0</v>
      </c>
      <c r="N60" s="288"/>
      <c r="O60" s="288"/>
      <c r="P60" s="288"/>
      <c r="Q60" s="289"/>
      <c r="R60" s="288">
        <f>VLOOKUP($E59,男子,9,FALSE)</f>
        <v>0</v>
      </c>
      <c r="S60" s="288"/>
      <c r="T60" s="288"/>
      <c r="U60" s="288"/>
      <c r="V60" s="290"/>
      <c r="W60" s="318"/>
      <c r="X60" s="725"/>
      <c r="Y60" s="726"/>
      <c r="Z60" s="714"/>
      <c r="AA60" s="728"/>
      <c r="AB60" s="723"/>
      <c r="AC60" s="716"/>
      <c r="AD60" s="724"/>
      <c r="AE60" s="716"/>
      <c r="AF60" s="716"/>
      <c r="AG60" s="724"/>
      <c r="AH60" s="716"/>
      <c r="AI60" s="716"/>
      <c r="AJ60" s="717"/>
      <c r="AK60" s="305"/>
      <c r="AL60" s="718"/>
      <c r="AM60" s="916"/>
      <c r="AN60" s="924"/>
      <c r="AO60" s="706">
        <f>AO58</f>
        <v>0</v>
      </c>
      <c r="AP60" s="707"/>
      <c r="AQ60" s="707"/>
      <c r="AR60" s="707"/>
      <c r="AS60" s="707"/>
      <c r="AT60" s="707"/>
      <c r="AU60" s="707"/>
      <c r="AV60" s="707"/>
      <c r="AW60" s="707"/>
      <c r="AX60" s="707"/>
      <c r="AY60" s="707"/>
      <c r="AZ60" s="707"/>
      <c r="BA60" s="707"/>
      <c r="BB60" s="707"/>
      <c r="BC60" s="707"/>
      <c r="BD60" s="707"/>
      <c r="BE60" s="707"/>
      <c r="BF60" s="707"/>
      <c r="BG60" s="707"/>
      <c r="BH60" s="708"/>
      <c r="BI60" s="714"/>
      <c r="BJ60" s="711"/>
      <c r="BK60" s="711"/>
      <c r="BL60" s="711"/>
      <c r="BM60" s="710"/>
      <c r="BN60" s="711"/>
      <c r="BO60" s="711"/>
      <c r="BP60" s="711"/>
      <c r="BQ60" s="710"/>
      <c r="BR60" s="711"/>
      <c r="BS60" s="711"/>
      <c r="BT60" s="711"/>
      <c r="BU60" s="282"/>
      <c r="BV60" s="703"/>
      <c r="BW60" s="284"/>
      <c r="BX60" s="704"/>
      <c r="BY60" s="705"/>
      <c r="BZ60" s="60"/>
      <c r="CA60" s="1"/>
      <c r="CB60" s="1"/>
      <c r="CC60" s="1"/>
    </row>
    <row r="61" spans="2:81" s="48" customFormat="1" ht="9.75" customHeight="1">
      <c r="B61" s="266">
        <v>3</v>
      </c>
      <c r="C61" s="267"/>
      <c r="D61" s="270" t="s">
        <v>98</v>
      </c>
      <c r="E61" s="272">
        <v>18</v>
      </c>
      <c r="F61" s="272"/>
      <c r="G61" s="202"/>
      <c r="H61" s="280">
        <f>VLOOKUP(E61,男子,2,FALSE)</f>
        <v>0</v>
      </c>
      <c r="I61" s="274" t="str">
        <f>VLOOKUP($E61,男子,3,FALSE)</f>
        <v>選手</v>
      </c>
      <c r="J61" s="275"/>
      <c r="K61" s="275"/>
      <c r="L61" s="276"/>
      <c r="M61" s="255">
        <f>VLOOKUP($E61,男子,15,FALSE)</f>
      </c>
      <c r="N61" s="256"/>
      <c r="O61" s="256"/>
      <c r="P61" s="256"/>
      <c r="Q61" s="257"/>
      <c r="R61" s="256">
        <f>VLOOKUP($E61,男子,16,FALSE)</f>
      </c>
      <c r="S61" s="256"/>
      <c r="T61" s="256"/>
      <c r="U61" s="256"/>
      <c r="V61" s="256"/>
      <c r="W61" s="258" t="str">
        <f>VLOOKUP($E61,男子,4,FALSE)</f>
        <v>男</v>
      </c>
      <c r="X61" s="259"/>
      <c r="Y61" s="260"/>
      <c r="Z61" s="713" t="str">
        <f>VLOOKUP($E61,男子,5,FALSE)</f>
        <v>平成</v>
      </c>
      <c r="AA61" s="727"/>
      <c r="AB61" s="249">
        <f>VLOOKUP($E61,男子,11,FALSE)</f>
        <v>0</v>
      </c>
      <c r="AC61" s="722"/>
      <c r="AD61" s="252" t="s">
        <v>51</v>
      </c>
      <c r="AE61" s="209">
        <f>VLOOKUP($E61,男子,12,FALSE)</f>
        <v>0</v>
      </c>
      <c r="AF61" s="715"/>
      <c r="AG61" s="254" t="s">
        <v>50</v>
      </c>
      <c r="AH61" s="209">
        <f>VLOOKUP($E61,男子,13,FALSE)</f>
        <v>0</v>
      </c>
      <c r="AI61" s="715"/>
      <c r="AJ61" s="205" t="s">
        <v>44</v>
      </c>
      <c r="AK61" s="203">
        <f>VLOOKUP($E61,男子,10,FALSE)</f>
        <v>0</v>
      </c>
      <c r="AL61" s="202"/>
      <c r="AM61" s="918" t="s">
        <v>384</v>
      </c>
      <c r="AN61" s="919"/>
      <c r="AO61" s="67" t="s">
        <v>75</v>
      </c>
      <c r="AP61" s="712">
        <f>AP59</f>
        <v>0</v>
      </c>
      <c r="AQ61" s="712"/>
      <c r="AR61" s="712"/>
      <c r="AS61" s="66" t="s">
        <v>76</v>
      </c>
      <c r="AT61" s="709">
        <f>AT59</f>
        <v>0</v>
      </c>
      <c r="AU61" s="709"/>
      <c r="AV61" s="709"/>
      <c r="AW61" s="71"/>
      <c r="AX61" s="71"/>
      <c r="AY61" s="71"/>
      <c r="AZ61" s="71"/>
      <c r="BA61" s="71"/>
      <c r="BB61" s="71"/>
      <c r="BC61" s="71"/>
      <c r="BD61" s="71"/>
      <c r="BE61" s="71"/>
      <c r="BF61" s="72"/>
      <c r="BG61" s="73"/>
      <c r="BH61" s="74"/>
      <c r="BI61" s="713" t="s">
        <v>77</v>
      </c>
      <c r="BJ61" s="214">
        <f>BJ59:BJ59</f>
        <v>0</v>
      </c>
      <c r="BK61" s="214"/>
      <c r="BL61" s="214"/>
      <c r="BM61" s="709" t="s">
        <v>76</v>
      </c>
      <c r="BN61" s="214">
        <f>BN59:BN59</f>
        <v>0</v>
      </c>
      <c r="BO61" s="214"/>
      <c r="BP61" s="214"/>
      <c r="BQ61" s="709" t="s">
        <v>76</v>
      </c>
      <c r="BR61" s="244">
        <f>BR59:BR59</f>
        <v>0</v>
      </c>
      <c r="BS61" s="244"/>
      <c r="BT61" s="244"/>
      <c r="BU61" s="230"/>
      <c r="BV61" s="231"/>
      <c r="BW61" s="234"/>
      <c r="BX61" s="235"/>
      <c r="BY61" s="236"/>
      <c r="BZ61" s="59"/>
      <c r="CA61" s="47"/>
      <c r="CB61" s="47"/>
      <c r="CC61" s="47"/>
    </row>
    <row r="62" spans="2:81" s="49" customFormat="1" ht="21" customHeight="1">
      <c r="B62" s="729"/>
      <c r="C62" s="730"/>
      <c r="D62" s="324"/>
      <c r="E62" s="325"/>
      <c r="F62" s="325"/>
      <c r="G62" s="306"/>
      <c r="H62" s="664"/>
      <c r="I62" s="326"/>
      <c r="J62" s="731"/>
      <c r="K62" s="731"/>
      <c r="L62" s="732"/>
      <c r="M62" s="287">
        <f>VLOOKUP($E61,男子,8,FALSE)</f>
        <v>0</v>
      </c>
      <c r="N62" s="288"/>
      <c r="O62" s="288"/>
      <c r="P62" s="288"/>
      <c r="Q62" s="289"/>
      <c r="R62" s="288">
        <f>VLOOKUP($E61,男子,9,FALSE)</f>
        <v>0</v>
      </c>
      <c r="S62" s="288"/>
      <c r="T62" s="288"/>
      <c r="U62" s="288"/>
      <c r="V62" s="290"/>
      <c r="W62" s="318"/>
      <c r="X62" s="725"/>
      <c r="Y62" s="726"/>
      <c r="Z62" s="714"/>
      <c r="AA62" s="728"/>
      <c r="AB62" s="723"/>
      <c r="AC62" s="716"/>
      <c r="AD62" s="724"/>
      <c r="AE62" s="716"/>
      <c r="AF62" s="716"/>
      <c r="AG62" s="724"/>
      <c r="AH62" s="716"/>
      <c r="AI62" s="716"/>
      <c r="AJ62" s="717"/>
      <c r="AK62" s="305"/>
      <c r="AL62" s="718"/>
      <c r="AM62" s="916"/>
      <c r="AN62" s="924"/>
      <c r="AO62" s="706">
        <f>AO60</f>
        <v>0</v>
      </c>
      <c r="AP62" s="707"/>
      <c r="AQ62" s="707"/>
      <c r="AR62" s="707"/>
      <c r="AS62" s="707"/>
      <c r="AT62" s="707"/>
      <c r="AU62" s="707"/>
      <c r="AV62" s="707"/>
      <c r="AW62" s="707"/>
      <c r="AX62" s="707"/>
      <c r="AY62" s="707"/>
      <c r="AZ62" s="707"/>
      <c r="BA62" s="707"/>
      <c r="BB62" s="707"/>
      <c r="BC62" s="707"/>
      <c r="BD62" s="707"/>
      <c r="BE62" s="707"/>
      <c r="BF62" s="707"/>
      <c r="BG62" s="707"/>
      <c r="BH62" s="708"/>
      <c r="BI62" s="714"/>
      <c r="BJ62" s="711"/>
      <c r="BK62" s="711"/>
      <c r="BL62" s="711"/>
      <c r="BM62" s="710"/>
      <c r="BN62" s="711"/>
      <c r="BO62" s="711"/>
      <c r="BP62" s="711"/>
      <c r="BQ62" s="710"/>
      <c r="BR62" s="711"/>
      <c r="BS62" s="711"/>
      <c r="BT62" s="711"/>
      <c r="BU62" s="282"/>
      <c r="BV62" s="703"/>
      <c r="BW62" s="284"/>
      <c r="BX62" s="704"/>
      <c r="BY62" s="705"/>
      <c r="BZ62" s="60"/>
      <c r="CA62" s="1"/>
      <c r="CB62" s="1"/>
      <c r="CC62" s="1"/>
    </row>
    <row r="63" spans="2:81" s="48" customFormat="1" ht="9.75" customHeight="1">
      <c r="B63" s="266">
        <v>3</v>
      </c>
      <c r="C63" s="267"/>
      <c r="D63" s="270" t="s">
        <v>99</v>
      </c>
      <c r="E63" s="272">
        <v>19</v>
      </c>
      <c r="F63" s="272"/>
      <c r="G63" s="202"/>
      <c r="H63" s="280">
        <f>VLOOKUP(E63,男子,2,FALSE)</f>
        <v>0</v>
      </c>
      <c r="I63" s="274" t="str">
        <f>VLOOKUP($E63,男子,3,FALSE)</f>
        <v>選手</v>
      </c>
      <c r="J63" s="275"/>
      <c r="K63" s="275"/>
      <c r="L63" s="276"/>
      <c r="M63" s="315">
        <f>VLOOKUP($E63,男子,15,FALSE)</f>
      </c>
      <c r="N63" s="316"/>
      <c r="O63" s="316"/>
      <c r="P63" s="316"/>
      <c r="Q63" s="317"/>
      <c r="R63" s="316">
        <f>VLOOKUP($E63,男子,16,FALSE)</f>
      </c>
      <c r="S63" s="316"/>
      <c r="T63" s="316"/>
      <c r="U63" s="316"/>
      <c r="V63" s="316"/>
      <c r="W63" s="258" t="str">
        <f>VLOOKUP($E63,男子,4,FALSE)</f>
        <v>男</v>
      </c>
      <c r="X63" s="259"/>
      <c r="Y63" s="260"/>
      <c r="Z63" s="713" t="str">
        <f>VLOOKUP($E63,男子,5,FALSE)</f>
        <v>平成</v>
      </c>
      <c r="AA63" s="727"/>
      <c r="AB63" s="249">
        <f>VLOOKUP($E63,男子,11,FALSE)</f>
        <v>0</v>
      </c>
      <c r="AC63" s="722"/>
      <c r="AD63" s="252" t="s">
        <v>51</v>
      </c>
      <c r="AE63" s="209">
        <f>VLOOKUP($E63,男子,12,FALSE)</f>
        <v>0</v>
      </c>
      <c r="AF63" s="715"/>
      <c r="AG63" s="254" t="s">
        <v>50</v>
      </c>
      <c r="AH63" s="209">
        <f>VLOOKUP($E63,男子,13,FALSE)</f>
        <v>0</v>
      </c>
      <c r="AI63" s="715"/>
      <c r="AJ63" s="205" t="s">
        <v>44</v>
      </c>
      <c r="AK63" s="203">
        <f>VLOOKUP($E63,男子,10,FALSE)</f>
        <v>0</v>
      </c>
      <c r="AL63" s="202"/>
      <c r="AM63" s="918" t="s">
        <v>384</v>
      </c>
      <c r="AN63" s="919"/>
      <c r="AO63" s="67" t="s">
        <v>75</v>
      </c>
      <c r="AP63" s="712">
        <f>AP61</f>
        <v>0</v>
      </c>
      <c r="AQ63" s="712"/>
      <c r="AR63" s="712"/>
      <c r="AS63" s="66" t="s">
        <v>76</v>
      </c>
      <c r="AT63" s="709">
        <f>AT61</f>
        <v>0</v>
      </c>
      <c r="AU63" s="709"/>
      <c r="AV63" s="709"/>
      <c r="AW63" s="71"/>
      <c r="AX63" s="71"/>
      <c r="AY63" s="71"/>
      <c r="AZ63" s="71"/>
      <c r="BA63" s="71"/>
      <c r="BB63" s="71"/>
      <c r="BC63" s="71"/>
      <c r="BD63" s="71"/>
      <c r="BE63" s="71"/>
      <c r="BF63" s="72"/>
      <c r="BG63" s="73"/>
      <c r="BH63" s="74"/>
      <c r="BI63" s="713" t="s">
        <v>77</v>
      </c>
      <c r="BJ63" s="214">
        <f>BJ61:BJ61</f>
        <v>0</v>
      </c>
      <c r="BK63" s="214"/>
      <c r="BL63" s="214"/>
      <c r="BM63" s="709" t="s">
        <v>76</v>
      </c>
      <c r="BN63" s="214">
        <f>BN61:BN61</f>
        <v>0</v>
      </c>
      <c r="BO63" s="214"/>
      <c r="BP63" s="214"/>
      <c r="BQ63" s="709" t="s">
        <v>76</v>
      </c>
      <c r="BR63" s="244">
        <f>BR61:BR61</f>
        <v>0</v>
      </c>
      <c r="BS63" s="244"/>
      <c r="BT63" s="244"/>
      <c r="BU63" s="230"/>
      <c r="BV63" s="231"/>
      <c r="BW63" s="234"/>
      <c r="BX63" s="235"/>
      <c r="BY63" s="236"/>
      <c r="BZ63" s="59"/>
      <c r="CA63" s="47"/>
      <c r="CB63" s="47"/>
      <c r="CC63" s="47"/>
    </row>
    <row r="64" spans="2:81" s="49" customFormat="1" ht="21" customHeight="1">
      <c r="B64" s="729"/>
      <c r="C64" s="730"/>
      <c r="D64" s="324"/>
      <c r="E64" s="325"/>
      <c r="F64" s="325"/>
      <c r="G64" s="306"/>
      <c r="H64" s="664"/>
      <c r="I64" s="326"/>
      <c r="J64" s="731"/>
      <c r="K64" s="731"/>
      <c r="L64" s="732"/>
      <c r="M64" s="287">
        <f>VLOOKUP($E63,男子,8,FALSE)</f>
        <v>0</v>
      </c>
      <c r="N64" s="288"/>
      <c r="O64" s="288"/>
      <c r="P64" s="288"/>
      <c r="Q64" s="289"/>
      <c r="R64" s="288">
        <f>VLOOKUP($E63,男子,9,FALSE)</f>
        <v>0</v>
      </c>
      <c r="S64" s="288"/>
      <c r="T64" s="288"/>
      <c r="U64" s="288"/>
      <c r="V64" s="290"/>
      <c r="W64" s="318"/>
      <c r="X64" s="725"/>
      <c r="Y64" s="726"/>
      <c r="Z64" s="714"/>
      <c r="AA64" s="728"/>
      <c r="AB64" s="723"/>
      <c r="AC64" s="716"/>
      <c r="AD64" s="724"/>
      <c r="AE64" s="716"/>
      <c r="AF64" s="716"/>
      <c r="AG64" s="724"/>
      <c r="AH64" s="716"/>
      <c r="AI64" s="716"/>
      <c r="AJ64" s="717"/>
      <c r="AK64" s="305"/>
      <c r="AL64" s="718"/>
      <c r="AM64" s="916"/>
      <c r="AN64" s="924"/>
      <c r="AO64" s="706">
        <f>AO62</f>
        <v>0</v>
      </c>
      <c r="AP64" s="707"/>
      <c r="AQ64" s="707"/>
      <c r="AR64" s="707"/>
      <c r="AS64" s="707"/>
      <c r="AT64" s="707"/>
      <c r="AU64" s="707"/>
      <c r="AV64" s="707"/>
      <c r="AW64" s="707"/>
      <c r="AX64" s="707"/>
      <c r="AY64" s="707"/>
      <c r="AZ64" s="707"/>
      <c r="BA64" s="707"/>
      <c r="BB64" s="707"/>
      <c r="BC64" s="707"/>
      <c r="BD64" s="707"/>
      <c r="BE64" s="707"/>
      <c r="BF64" s="707"/>
      <c r="BG64" s="707"/>
      <c r="BH64" s="708"/>
      <c r="BI64" s="714"/>
      <c r="BJ64" s="711"/>
      <c r="BK64" s="711"/>
      <c r="BL64" s="711"/>
      <c r="BM64" s="710"/>
      <c r="BN64" s="711"/>
      <c r="BO64" s="711"/>
      <c r="BP64" s="711"/>
      <c r="BQ64" s="710"/>
      <c r="BR64" s="711"/>
      <c r="BS64" s="711"/>
      <c r="BT64" s="711"/>
      <c r="BU64" s="282"/>
      <c r="BV64" s="703"/>
      <c r="BW64" s="284"/>
      <c r="BX64" s="704"/>
      <c r="BY64" s="705"/>
      <c r="BZ64" s="60"/>
      <c r="CA64" s="1"/>
      <c r="CB64" s="1"/>
      <c r="CC64" s="1"/>
    </row>
    <row r="65" spans="2:81" s="48" customFormat="1" ht="9.75" customHeight="1">
      <c r="B65" s="697">
        <v>3</v>
      </c>
      <c r="C65" s="698"/>
      <c r="D65" s="699" t="s">
        <v>100</v>
      </c>
      <c r="E65" s="272">
        <v>20</v>
      </c>
      <c r="F65" s="272"/>
      <c r="G65" s="202"/>
      <c r="H65" s="665">
        <f>VLOOKUP(E65,男子,2,FALSE)</f>
        <v>0</v>
      </c>
      <c r="I65" s="700" t="str">
        <f>VLOOKUP($E65,男子,3,FALSE)</f>
        <v>選手</v>
      </c>
      <c r="J65" s="701"/>
      <c r="K65" s="701"/>
      <c r="L65" s="702"/>
      <c r="M65" s="255">
        <f>VLOOKUP($E65,男子,15,FALSE)</f>
      </c>
      <c r="N65" s="256"/>
      <c r="O65" s="256"/>
      <c r="P65" s="256"/>
      <c r="Q65" s="257"/>
      <c r="R65" s="256">
        <f>VLOOKUP($E65,男子,16,FALSE)</f>
      </c>
      <c r="S65" s="256"/>
      <c r="T65" s="256"/>
      <c r="U65" s="256"/>
      <c r="V65" s="256"/>
      <c r="W65" s="692" t="str">
        <f>VLOOKUP($E65,男子,4,FALSE)</f>
        <v>男</v>
      </c>
      <c r="X65" s="693"/>
      <c r="Y65" s="694"/>
      <c r="Z65" s="676" t="str">
        <f>VLOOKUP($E65,男子,5,FALSE)</f>
        <v>平成</v>
      </c>
      <c r="AA65" s="695"/>
      <c r="AB65" s="686">
        <f>VLOOKUP($E65,男子,11,FALSE)</f>
        <v>0</v>
      </c>
      <c r="AC65" s="687"/>
      <c r="AD65" s="689" t="s">
        <v>51</v>
      </c>
      <c r="AE65" s="678">
        <f>VLOOKUP($E65,男子,12,FALSE)</f>
        <v>0</v>
      </c>
      <c r="AF65" s="679"/>
      <c r="AG65" s="691" t="s">
        <v>50</v>
      </c>
      <c r="AH65" s="678">
        <f>VLOOKUP($E65,男子,13,FALSE)</f>
        <v>0</v>
      </c>
      <c r="AI65" s="679"/>
      <c r="AJ65" s="681" t="s">
        <v>44</v>
      </c>
      <c r="AK65" s="682">
        <f>VLOOKUP($E65,男子,10,FALSE)</f>
        <v>0</v>
      </c>
      <c r="AL65" s="683"/>
      <c r="AM65" s="925" t="s">
        <v>384</v>
      </c>
      <c r="AN65" s="915"/>
      <c r="AO65" s="82" t="s">
        <v>75</v>
      </c>
      <c r="AP65" s="675">
        <f>AP63</f>
        <v>0</v>
      </c>
      <c r="AQ65" s="675"/>
      <c r="AR65" s="675"/>
      <c r="AS65" s="75" t="s">
        <v>76</v>
      </c>
      <c r="AT65" s="672">
        <f>AT63</f>
        <v>0</v>
      </c>
      <c r="AU65" s="672"/>
      <c r="AV65" s="672"/>
      <c r="AW65" s="83"/>
      <c r="AX65" s="83"/>
      <c r="AY65" s="83"/>
      <c r="AZ65" s="83"/>
      <c r="BA65" s="83"/>
      <c r="BB65" s="83"/>
      <c r="BC65" s="83"/>
      <c r="BD65" s="83"/>
      <c r="BE65" s="83"/>
      <c r="BF65" s="84"/>
      <c r="BG65" s="85"/>
      <c r="BH65" s="86"/>
      <c r="BI65" s="676" t="s">
        <v>77</v>
      </c>
      <c r="BJ65" s="674">
        <f>BJ63:BJ63</f>
        <v>0</v>
      </c>
      <c r="BK65" s="674"/>
      <c r="BL65" s="674"/>
      <c r="BM65" s="672" t="s">
        <v>76</v>
      </c>
      <c r="BN65" s="674">
        <f>BN63:BN63</f>
        <v>0</v>
      </c>
      <c r="BO65" s="674"/>
      <c r="BP65" s="674"/>
      <c r="BQ65" s="672" t="s">
        <v>76</v>
      </c>
      <c r="BR65" s="295">
        <f>BR63:BR63</f>
        <v>0</v>
      </c>
      <c r="BS65" s="295"/>
      <c r="BT65" s="295"/>
      <c r="BU65" s="667"/>
      <c r="BV65" s="668"/>
      <c r="BW65" s="669"/>
      <c r="BX65" s="670"/>
      <c r="BY65" s="671"/>
      <c r="BZ65" s="59"/>
      <c r="CA65" s="47"/>
      <c r="CB65" s="47"/>
      <c r="CC65" s="47"/>
    </row>
    <row r="66" spans="2:81" s="49" customFormat="1" ht="21" customHeight="1" thickBot="1">
      <c r="B66" s="268"/>
      <c r="C66" s="269"/>
      <c r="D66" s="271"/>
      <c r="E66" s="273"/>
      <c r="F66" s="273"/>
      <c r="G66" s="200"/>
      <c r="H66" s="281"/>
      <c r="I66" s="277"/>
      <c r="J66" s="278"/>
      <c r="K66" s="278"/>
      <c r="L66" s="279"/>
      <c r="M66" s="240">
        <f>VLOOKUP($E65,男子,8,FALSE)</f>
        <v>0</v>
      </c>
      <c r="N66" s="241"/>
      <c r="O66" s="241"/>
      <c r="P66" s="241"/>
      <c r="Q66" s="242"/>
      <c r="R66" s="241">
        <f>VLOOKUP($E65,男子,9,FALSE)</f>
        <v>0</v>
      </c>
      <c r="S66" s="241"/>
      <c r="T66" s="241"/>
      <c r="U66" s="241"/>
      <c r="V66" s="243"/>
      <c r="W66" s="261"/>
      <c r="X66" s="262"/>
      <c r="Y66" s="263"/>
      <c r="Z66" s="677"/>
      <c r="AA66" s="696"/>
      <c r="AB66" s="688"/>
      <c r="AC66" s="680"/>
      <c r="AD66" s="690"/>
      <c r="AE66" s="680"/>
      <c r="AF66" s="680"/>
      <c r="AG66" s="690"/>
      <c r="AH66" s="680"/>
      <c r="AI66" s="680"/>
      <c r="AJ66" s="204"/>
      <c r="AK66" s="201"/>
      <c r="AL66" s="200"/>
      <c r="AM66" s="920"/>
      <c r="AN66" s="921"/>
      <c r="AO66" s="215">
        <f>AO64</f>
        <v>0</v>
      </c>
      <c r="AP66" s="211"/>
      <c r="AQ66" s="211"/>
      <c r="AR66" s="211"/>
      <c r="AS66" s="211"/>
      <c r="AT66" s="211"/>
      <c r="AU66" s="211"/>
      <c r="AV66" s="211"/>
      <c r="AW66" s="211"/>
      <c r="AX66" s="211"/>
      <c r="AY66" s="211"/>
      <c r="AZ66" s="211"/>
      <c r="BA66" s="211"/>
      <c r="BB66" s="211"/>
      <c r="BC66" s="211"/>
      <c r="BD66" s="211"/>
      <c r="BE66" s="211"/>
      <c r="BF66" s="211"/>
      <c r="BG66" s="211"/>
      <c r="BH66" s="210"/>
      <c r="BI66" s="677"/>
      <c r="BJ66" s="245"/>
      <c r="BK66" s="245"/>
      <c r="BL66" s="245"/>
      <c r="BM66" s="673"/>
      <c r="BN66" s="245"/>
      <c r="BO66" s="245"/>
      <c r="BP66" s="245"/>
      <c r="BQ66" s="673"/>
      <c r="BR66" s="245"/>
      <c r="BS66" s="245"/>
      <c r="BT66" s="245"/>
      <c r="BU66" s="232"/>
      <c r="BV66" s="233"/>
      <c r="BW66" s="237"/>
      <c r="BX66" s="238"/>
      <c r="BY66" s="239"/>
      <c r="BZ66" s="60"/>
      <c r="CA66" s="1"/>
      <c r="CB66" s="1"/>
      <c r="CC66" s="1"/>
    </row>
    <row r="67" spans="2:81" s="48" customFormat="1" ht="9.75" customHeight="1">
      <c r="B67" s="747">
        <v>3</v>
      </c>
      <c r="C67" s="748"/>
      <c r="D67" s="749" t="s">
        <v>101</v>
      </c>
      <c r="E67" s="272">
        <v>21</v>
      </c>
      <c r="F67" s="272"/>
      <c r="G67" s="202"/>
      <c r="H67" s="666">
        <f>VLOOKUP(E67,男子,2,FALSE)</f>
        <v>0</v>
      </c>
      <c r="I67" s="750" t="str">
        <f>VLOOKUP($E67,男子,3,FALSE)</f>
        <v>選手</v>
      </c>
      <c r="J67" s="751"/>
      <c r="K67" s="751"/>
      <c r="L67" s="752"/>
      <c r="M67" s="447">
        <f>VLOOKUP($E67,男子,15,FALSE)</f>
      </c>
      <c r="N67" s="448"/>
      <c r="O67" s="448"/>
      <c r="P67" s="448"/>
      <c r="Q67" s="449"/>
      <c r="R67" s="448">
        <f>VLOOKUP($E67,男子,16,FALSE)</f>
      </c>
      <c r="S67" s="448"/>
      <c r="T67" s="448"/>
      <c r="U67" s="448"/>
      <c r="V67" s="448"/>
      <c r="W67" s="753" t="str">
        <f>VLOOKUP($E67,男子,4,FALSE)</f>
        <v>男</v>
      </c>
      <c r="X67" s="451"/>
      <c r="Y67" s="754"/>
      <c r="Z67" s="738" t="str">
        <f>VLOOKUP($E67,男子,5,FALSE)</f>
        <v>平成</v>
      </c>
      <c r="AA67" s="755"/>
      <c r="AB67" s="756">
        <f>VLOOKUP($E67,男子,11,FALSE)</f>
        <v>0</v>
      </c>
      <c r="AC67" s="757"/>
      <c r="AD67" s="743" t="s">
        <v>51</v>
      </c>
      <c r="AE67" s="744">
        <f>VLOOKUP($E67,男子,12,FALSE)</f>
        <v>0</v>
      </c>
      <c r="AF67" s="745"/>
      <c r="AG67" s="746" t="s">
        <v>50</v>
      </c>
      <c r="AH67" s="744">
        <f>VLOOKUP($E67,男子,13,FALSE)</f>
        <v>0</v>
      </c>
      <c r="AI67" s="745"/>
      <c r="AJ67" s="739" t="s">
        <v>44</v>
      </c>
      <c r="AK67" s="740">
        <f>VLOOKUP($E67,男子,10,FALSE)</f>
        <v>0</v>
      </c>
      <c r="AL67" s="741"/>
      <c r="AM67" s="922" t="s">
        <v>384</v>
      </c>
      <c r="AN67" s="923"/>
      <c r="AO67" s="77" t="s">
        <v>75</v>
      </c>
      <c r="AP67" s="742">
        <f>AP65</f>
        <v>0</v>
      </c>
      <c r="AQ67" s="742"/>
      <c r="AR67" s="742"/>
      <c r="AS67" s="76" t="s">
        <v>76</v>
      </c>
      <c r="AT67" s="734">
        <f>AT65</f>
        <v>0</v>
      </c>
      <c r="AU67" s="734"/>
      <c r="AV67" s="734"/>
      <c r="AW67" s="78"/>
      <c r="AX67" s="78"/>
      <c r="AY67" s="78"/>
      <c r="AZ67" s="78"/>
      <c r="BA67" s="78"/>
      <c r="BB67" s="78"/>
      <c r="BC67" s="78"/>
      <c r="BD67" s="78"/>
      <c r="BE67" s="78"/>
      <c r="BF67" s="79"/>
      <c r="BG67" s="80"/>
      <c r="BH67" s="81"/>
      <c r="BI67" s="738" t="s">
        <v>77</v>
      </c>
      <c r="BJ67" s="474">
        <f>BJ65:BJ65</f>
        <v>0</v>
      </c>
      <c r="BK67" s="474"/>
      <c r="BL67" s="474"/>
      <c r="BM67" s="734" t="s">
        <v>76</v>
      </c>
      <c r="BN67" s="474">
        <f>BN65:BN65</f>
        <v>0</v>
      </c>
      <c r="BO67" s="474"/>
      <c r="BP67" s="474"/>
      <c r="BQ67" s="734" t="s">
        <v>76</v>
      </c>
      <c r="BR67" s="735">
        <f>BR65:BR65</f>
        <v>0</v>
      </c>
      <c r="BS67" s="735"/>
      <c r="BT67" s="735"/>
      <c r="BU67" s="736"/>
      <c r="BV67" s="737"/>
      <c r="BW67" s="733"/>
      <c r="BX67" s="364"/>
      <c r="BY67" s="365"/>
      <c r="BZ67" s="59"/>
      <c r="CA67" s="47"/>
      <c r="CB67" s="47"/>
      <c r="CC67" s="47"/>
    </row>
    <row r="68" spans="2:81" s="49" customFormat="1" ht="21" customHeight="1">
      <c r="B68" s="729"/>
      <c r="C68" s="730"/>
      <c r="D68" s="324"/>
      <c r="E68" s="325"/>
      <c r="F68" s="325"/>
      <c r="G68" s="306"/>
      <c r="H68" s="664"/>
      <c r="I68" s="326"/>
      <c r="J68" s="731"/>
      <c r="K68" s="731"/>
      <c r="L68" s="732"/>
      <c r="M68" s="287">
        <f>VLOOKUP($E67,男子,8,FALSE)</f>
        <v>0</v>
      </c>
      <c r="N68" s="288"/>
      <c r="O68" s="288"/>
      <c r="P68" s="288"/>
      <c r="Q68" s="289"/>
      <c r="R68" s="288">
        <f>VLOOKUP($E67,男子,9,FALSE)</f>
        <v>0</v>
      </c>
      <c r="S68" s="288"/>
      <c r="T68" s="288"/>
      <c r="U68" s="288"/>
      <c r="V68" s="290"/>
      <c r="W68" s="318"/>
      <c r="X68" s="725"/>
      <c r="Y68" s="726"/>
      <c r="Z68" s="714"/>
      <c r="AA68" s="728"/>
      <c r="AB68" s="723"/>
      <c r="AC68" s="716"/>
      <c r="AD68" s="724"/>
      <c r="AE68" s="716"/>
      <c r="AF68" s="716"/>
      <c r="AG68" s="724"/>
      <c r="AH68" s="716"/>
      <c r="AI68" s="716"/>
      <c r="AJ68" s="717"/>
      <c r="AK68" s="305"/>
      <c r="AL68" s="718"/>
      <c r="AM68" s="916"/>
      <c r="AN68" s="924"/>
      <c r="AO68" s="706">
        <f>AO66</f>
        <v>0</v>
      </c>
      <c r="AP68" s="707"/>
      <c r="AQ68" s="707"/>
      <c r="AR68" s="707"/>
      <c r="AS68" s="707"/>
      <c r="AT68" s="707"/>
      <c r="AU68" s="707"/>
      <c r="AV68" s="707"/>
      <c r="AW68" s="707"/>
      <c r="AX68" s="707"/>
      <c r="AY68" s="707"/>
      <c r="AZ68" s="707"/>
      <c r="BA68" s="707"/>
      <c r="BB68" s="707"/>
      <c r="BC68" s="707"/>
      <c r="BD68" s="707"/>
      <c r="BE68" s="707"/>
      <c r="BF68" s="707"/>
      <c r="BG68" s="707"/>
      <c r="BH68" s="708"/>
      <c r="BI68" s="714"/>
      <c r="BJ68" s="711"/>
      <c r="BK68" s="711"/>
      <c r="BL68" s="711"/>
      <c r="BM68" s="710"/>
      <c r="BN68" s="711"/>
      <c r="BO68" s="711"/>
      <c r="BP68" s="711"/>
      <c r="BQ68" s="710"/>
      <c r="BR68" s="711"/>
      <c r="BS68" s="711"/>
      <c r="BT68" s="711"/>
      <c r="BU68" s="282"/>
      <c r="BV68" s="703"/>
      <c r="BW68" s="284"/>
      <c r="BX68" s="704"/>
      <c r="BY68" s="705"/>
      <c r="BZ68" s="60"/>
      <c r="CA68" s="1"/>
      <c r="CB68" s="1"/>
      <c r="CC68" s="1"/>
    </row>
    <row r="69" spans="2:81" s="48" customFormat="1" ht="9.75" customHeight="1">
      <c r="B69" s="266">
        <v>3</v>
      </c>
      <c r="C69" s="267"/>
      <c r="D69" s="270" t="s">
        <v>102</v>
      </c>
      <c r="E69" s="272">
        <v>22</v>
      </c>
      <c r="F69" s="272"/>
      <c r="G69" s="202"/>
      <c r="H69" s="280">
        <f>VLOOKUP(E69,男子,2,FALSE)</f>
        <v>0</v>
      </c>
      <c r="I69" s="274" t="str">
        <f>VLOOKUP($E69,男子,3,FALSE)</f>
        <v>選手</v>
      </c>
      <c r="J69" s="275"/>
      <c r="K69" s="275"/>
      <c r="L69" s="276"/>
      <c r="M69" s="255">
        <f>VLOOKUP($E69,男子,15,FALSE)</f>
      </c>
      <c r="N69" s="256"/>
      <c r="O69" s="256"/>
      <c r="P69" s="256"/>
      <c r="Q69" s="257"/>
      <c r="R69" s="256">
        <f>VLOOKUP($E69,男子,16,FALSE)</f>
      </c>
      <c r="S69" s="256"/>
      <c r="T69" s="256"/>
      <c r="U69" s="256"/>
      <c r="V69" s="256"/>
      <c r="W69" s="258" t="str">
        <f>VLOOKUP($E69,男子,4,FALSE)</f>
        <v>男</v>
      </c>
      <c r="X69" s="259"/>
      <c r="Y69" s="260"/>
      <c r="Z69" s="713" t="str">
        <f>VLOOKUP($E69,男子,5,FALSE)</f>
        <v>平成</v>
      </c>
      <c r="AA69" s="727"/>
      <c r="AB69" s="249">
        <f>VLOOKUP($E69,男子,11,FALSE)</f>
        <v>0</v>
      </c>
      <c r="AC69" s="722"/>
      <c r="AD69" s="252" t="s">
        <v>51</v>
      </c>
      <c r="AE69" s="209">
        <f>VLOOKUP($E69,男子,12,FALSE)</f>
        <v>0</v>
      </c>
      <c r="AF69" s="715"/>
      <c r="AG69" s="254" t="s">
        <v>50</v>
      </c>
      <c r="AH69" s="209">
        <f>VLOOKUP($E69,男子,13,FALSE)</f>
        <v>0</v>
      </c>
      <c r="AI69" s="715"/>
      <c r="AJ69" s="205" t="s">
        <v>44</v>
      </c>
      <c r="AK69" s="203">
        <f>VLOOKUP($E69,男子,10,FALSE)</f>
        <v>0</v>
      </c>
      <c r="AL69" s="202"/>
      <c r="AM69" s="918" t="s">
        <v>384</v>
      </c>
      <c r="AN69" s="919"/>
      <c r="AO69" s="67" t="s">
        <v>75</v>
      </c>
      <c r="AP69" s="712">
        <f>AP67</f>
        <v>0</v>
      </c>
      <c r="AQ69" s="712"/>
      <c r="AR69" s="712"/>
      <c r="AS69" s="66" t="s">
        <v>76</v>
      </c>
      <c r="AT69" s="709">
        <f>AT67</f>
        <v>0</v>
      </c>
      <c r="AU69" s="709"/>
      <c r="AV69" s="709"/>
      <c r="AW69" s="71"/>
      <c r="AX69" s="71"/>
      <c r="AY69" s="71"/>
      <c r="AZ69" s="71"/>
      <c r="BA69" s="71"/>
      <c r="BB69" s="71"/>
      <c r="BC69" s="71"/>
      <c r="BD69" s="71"/>
      <c r="BE69" s="71"/>
      <c r="BF69" s="72"/>
      <c r="BG69" s="73"/>
      <c r="BH69" s="74"/>
      <c r="BI69" s="713" t="s">
        <v>77</v>
      </c>
      <c r="BJ69" s="214">
        <f>BJ67:BJ67</f>
        <v>0</v>
      </c>
      <c r="BK69" s="214"/>
      <c r="BL69" s="214"/>
      <c r="BM69" s="709" t="s">
        <v>76</v>
      </c>
      <c r="BN69" s="214">
        <f>BN67:BN67</f>
        <v>0</v>
      </c>
      <c r="BO69" s="214"/>
      <c r="BP69" s="214"/>
      <c r="BQ69" s="709" t="s">
        <v>76</v>
      </c>
      <c r="BR69" s="244">
        <f>BR67:BR67</f>
        <v>0</v>
      </c>
      <c r="BS69" s="244"/>
      <c r="BT69" s="244"/>
      <c r="BU69" s="230"/>
      <c r="BV69" s="231"/>
      <c r="BW69" s="234"/>
      <c r="BX69" s="235"/>
      <c r="BY69" s="236"/>
      <c r="BZ69" s="59"/>
      <c r="CA69" s="47"/>
      <c r="CB69" s="47"/>
      <c r="CC69" s="47"/>
    </row>
    <row r="70" spans="2:81" s="49" customFormat="1" ht="21" customHeight="1">
      <c r="B70" s="729"/>
      <c r="C70" s="730"/>
      <c r="D70" s="324"/>
      <c r="E70" s="325"/>
      <c r="F70" s="325"/>
      <c r="G70" s="306"/>
      <c r="H70" s="664"/>
      <c r="I70" s="326"/>
      <c r="J70" s="731"/>
      <c r="K70" s="731"/>
      <c r="L70" s="732"/>
      <c r="M70" s="287">
        <f>VLOOKUP($E69,男子,8,FALSE)</f>
        <v>0</v>
      </c>
      <c r="N70" s="288"/>
      <c r="O70" s="288"/>
      <c r="P70" s="288"/>
      <c r="Q70" s="289"/>
      <c r="R70" s="288">
        <f>VLOOKUP($E69,男子,9,FALSE)</f>
        <v>0</v>
      </c>
      <c r="S70" s="288"/>
      <c r="T70" s="288"/>
      <c r="U70" s="288"/>
      <c r="V70" s="290"/>
      <c r="W70" s="318"/>
      <c r="X70" s="725"/>
      <c r="Y70" s="726"/>
      <c r="Z70" s="714"/>
      <c r="AA70" s="728"/>
      <c r="AB70" s="723"/>
      <c r="AC70" s="716"/>
      <c r="AD70" s="724"/>
      <c r="AE70" s="716"/>
      <c r="AF70" s="716"/>
      <c r="AG70" s="724"/>
      <c r="AH70" s="716"/>
      <c r="AI70" s="716"/>
      <c r="AJ70" s="717"/>
      <c r="AK70" s="305"/>
      <c r="AL70" s="718"/>
      <c r="AM70" s="916"/>
      <c r="AN70" s="924"/>
      <c r="AO70" s="706">
        <f>AO68</f>
        <v>0</v>
      </c>
      <c r="AP70" s="707"/>
      <c r="AQ70" s="707"/>
      <c r="AR70" s="707"/>
      <c r="AS70" s="707"/>
      <c r="AT70" s="707"/>
      <c r="AU70" s="707"/>
      <c r="AV70" s="707"/>
      <c r="AW70" s="707"/>
      <c r="AX70" s="707"/>
      <c r="AY70" s="707"/>
      <c r="AZ70" s="707"/>
      <c r="BA70" s="707"/>
      <c r="BB70" s="707"/>
      <c r="BC70" s="707"/>
      <c r="BD70" s="707"/>
      <c r="BE70" s="707"/>
      <c r="BF70" s="707"/>
      <c r="BG70" s="707"/>
      <c r="BH70" s="708"/>
      <c r="BI70" s="714"/>
      <c r="BJ70" s="711"/>
      <c r="BK70" s="711"/>
      <c r="BL70" s="711"/>
      <c r="BM70" s="710"/>
      <c r="BN70" s="711"/>
      <c r="BO70" s="711"/>
      <c r="BP70" s="711"/>
      <c r="BQ70" s="710"/>
      <c r="BR70" s="711"/>
      <c r="BS70" s="711"/>
      <c r="BT70" s="711"/>
      <c r="BU70" s="282"/>
      <c r="BV70" s="703"/>
      <c r="BW70" s="284"/>
      <c r="BX70" s="704"/>
      <c r="BY70" s="705"/>
      <c r="BZ70" s="60"/>
      <c r="CA70" s="1"/>
      <c r="CB70" s="1"/>
      <c r="CC70" s="1"/>
    </row>
    <row r="71" spans="2:81" s="48" customFormat="1" ht="9.75" customHeight="1">
      <c r="B71" s="266">
        <v>3</v>
      </c>
      <c r="C71" s="267"/>
      <c r="D71" s="270" t="s">
        <v>103</v>
      </c>
      <c r="E71" s="272">
        <v>23</v>
      </c>
      <c r="F71" s="272"/>
      <c r="G71" s="202"/>
      <c r="H71" s="280">
        <f>VLOOKUP(E71,男子,2,FALSE)</f>
        <v>0</v>
      </c>
      <c r="I71" s="274" t="str">
        <f>VLOOKUP($E71,男子,3,FALSE)</f>
        <v>選手</v>
      </c>
      <c r="J71" s="275"/>
      <c r="K71" s="275"/>
      <c r="L71" s="276"/>
      <c r="M71" s="255">
        <f>VLOOKUP($E71,男子,15,FALSE)</f>
      </c>
      <c r="N71" s="256"/>
      <c r="O71" s="256"/>
      <c r="P71" s="256"/>
      <c r="Q71" s="257"/>
      <c r="R71" s="256">
        <f>VLOOKUP($E71,男子,16,FALSE)</f>
      </c>
      <c r="S71" s="256"/>
      <c r="T71" s="256"/>
      <c r="U71" s="256"/>
      <c r="V71" s="256"/>
      <c r="W71" s="258" t="str">
        <f>VLOOKUP($E71,男子,4,FALSE)</f>
        <v>男</v>
      </c>
      <c r="X71" s="259"/>
      <c r="Y71" s="260"/>
      <c r="Z71" s="713" t="str">
        <f>VLOOKUP($E71,男子,5,FALSE)</f>
        <v>平成</v>
      </c>
      <c r="AA71" s="727"/>
      <c r="AB71" s="249">
        <f>VLOOKUP($E71,男子,11,FALSE)</f>
        <v>0</v>
      </c>
      <c r="AC71" s="722"/>
      <c r="AD71" s="252" t="s">
        <v>51</v>
      </c>
      <c r="AE71" s="209">
        <f>VLOOKUP($E71,男子,12,FALSE)</f>
        <v>0</v>
      </c>
      <c r="AF71" s="715"/>
      <c r="AG71" s="254" t="s">
        <v>50</v>
      </c>
      <c r="AH71" s="209">
        <f>VLOOKUP($E71,男子,13,FALSE)</f>
        <v>0</v>
      </c>
      <c r="AI71" s="715"/>
      <c r="AJ71" s="205" t="s">
        <v>44</v>
      </c>
      <c r="AK71" s="203">
        <f>VLOOKUP($E71,男子,10,FALSE)</f>
        <v>0</v>
      </c>
      <c r="AL71" s="202"/>
      <c r="AM71" s="918" t="s">
        <v>384</v>
      </c>
      <c r="AN71" s="919"/>
      <c r="AO71" s="67" t="s">
        <v>75</v>
      </c>
      <c r="AP71" s="712">
        <f>AP69</f>
        <v>0</v>
      </c>
      <c r="AQ71" s="712"/>
      <c r="AR71" s="712"/>
      <c r="AS71" s="66" t="s">
        <v>76</v>
      </c>
      <c r="AT71" s="709">
        <f>AT69</f>
        <v>0</v>
      </c>
      <c r="AU71" s="709"/>
      <c r="AV71" s="709"/>
      <c r="AW71" s="71"/>
      <c r="AX71" s="71"/>
      <c r="AY71" s="71"/>
      <c r="AZ71" s="71"/>
      <c r="BA71" s="71"/>
      <c r="BB71" s="71"/>
      <c r="BC71" s="71"/>
      <c r="BD71" s="71"/>
      <c r="BE71" s="71"/>
      <c r="BF71" s="72"/>
      <c r="BG71" s="73"/>
      <c r="BH71" s="74"/>
      <c r="BI71" s="713" t="s">
        <v>77</v>
      </c>
      <c r="BJ71" s="214">
        <f>BJ69:BJ69</f>
        <v>0</v>
      </c>
      <c r="BK71" s="214"/>
      <c r="BL71" s="214"/>
      <c r="BM71" s="709" t="s">
        <v>76</v>
      </c>
      <c r="BN71" s="214">
        <f>BN69:BN69</f>
        <v>0</v>
      </c>
      <c r="BO71" s="214"/>
      <c r="BP71" s="214"/>
      <c r="BQ71" s="709" t="s">
        <v>76</v>
      </c>
      <c r="BR71" s="244">
        <f>BR69:BR69</f>
        <v>0</v>
      </c>
      <c r="BS71" s="244"/>
      <c r="BT71" s="244"/>
      <c r="BU71" s="230"/>
      <c r="BV71" s="231"/>
      <c r="BW71" s="234"/>
      <c r="BX71" s="235"/>
      <c r="BY71" s="236"/>
      <c r="BZ71" s="59"/>
      <c r="CA71" s="47"/>
      <c r="CB71" s="47"/>
      <c r="CC71" s="47"/>
    </row>
    <row r="72" spans="2:81" s="49" customFormat="1" ht="21" customHeight="1">
      <c r="B72" s="729"/>
      <c r="C72" s="730"/>
      <c r="D72" s="324"/>
      <c r="E72" s="325"/>
      <c r="F72" s="325"/>
      <c r="G72" s="306"/>
      <c r="H72" s="664"/>
      <c r="I72" s="326"/>
      <c r="J72" s="731"/>
      <c r="K72" s="731"/>
      <c r="L72" s="732"/>
      <c r="M72" s="287">
        <f>VLOOKUP($E71,男子,8,FALSE)</f>
        <v>0</v>
      </c>
      <c r="N72" s="288"/>
      <c r="O72" s="288"/>
      <c r="P72" s="288"/>
      <c r="Q72" s="289"/>
      <c r="R72" s="288">
        <f>VLOOKUP($E71,男子,9,FALSE)</f>
        <v>0</v>
      </c>
      <c r="S72" s="288"/>
      <c r="T72" s="288"/>
      <c r="U72" s="288"/>
      <c r="V72" s="290"/>
      <c r="W72" s="318"/>
      <c r="X72" s="725"/>
      <c r="Y72" s="726"/>
      <c r="Z72" s="714"/>
      <c r="AA72" s="728"/>
      <c r="AB72" s="723"/>
      <c r="AC72" s="716"/>
      <c r="AD72" s="724"/>
      <c r="AE72" s="716"/>
      <c r="AF72" s="716"/>
      <c r="AG72" s="724"/>
      <c r="AH72" s="716"/>
      <c r="AI72" s="716"/>
      <c r="AJ72" s="717"/>
      <c r="AK72" s="305"/>
      <c r="AL72" s="718"/>
      <c r="AM72" s="916"/>
      <c r="AN72" s="924"/>
      <c r="AO72" s="706">
        <f>AO70</f>
        <v>0</v>
      </c>
      <c r="AP72" s="707"/>
      <c r="AQ72" s="707"/>
      <c r="AR72" s="707"/>
      <c r="AS72" s="707"/>
      <c r="AT72" s="707"/>
      <c r="AU72" s="707"/>
      <c r="AV72" s="707"/>
      <c r="AW72" s="707"/>
      <c r="AX72" s="707"/>
      <c r="AY72" s="707"/>
      <c r="AZ72" s="707"/>
      <c r="BA72" s="707"/>
      <c r="BB72" s="707"/>
      <c r="BC72" s="707"/>
      <c r="BD72" s="707"/>
      <c r="BE72" s="707"/>
      <c r="BF72" s="707"/>
      <c r="BG72" s="707"/>
      <c r="BH72" s="708"/>
      <c r="BI72" s="714"/>
      <c r="BJ72" s="711"/>
      <c r="BK72" s="711"/>
      <c r="BL72" s="711"/>
      <c r="BM72" s="710"/>
      <c r="BN72" s="711"/>
      <c r="BO72" s="711"/>
      <c r="BP72" s="711"/>
      <c r="BQ72" s="710"/>
      <c r="BR72" s="711"/>
      <c r="BS72" s="711"/>
      <c r="BT72" s="711"/>
      <c r="BU72" s="282"/>
      <c r="BV72" s="703"/>
      <c r="BW72" s="284"/>
      <c r="BX72" s="704"/>
      <c r="BY72" s="705"/>
      <c r="BZ72" s="60"/>
      <c r="CA72" s="1"/>
      <c r="CB72" s="1"/>
      <c r="CC72" s="1"/>
    </row>
    <row r="73" spans="2:81" s="48" customFormat="1" ht="9.75" customHeight="1">
      <c r="B73" s="266">
        <v>3</v>
      </c>
      <c r="C73" s="267"/>
      <c r="D73" s="270" t="s">
        <v>104</v>
      </c>
      <c r="E73" s="272">
        <v>24</v>
      </c>
      <c r="F73" s="272"/>
      <c r="G73" s="202"/>
      <c r="H73" s="280">
        <f>VLOOKUP(E73,男子,2,FALSE)</f>
        <v>0</v>
      </c>
      <c r="I73" s="274" t="str">
        <f>VLOOKUP($E73,男子,3,FALSE)</f>
        <v>選手</v>
      </c>
      <c r="J73" s="275"/>
      <c r="K73" s="275"/>
      <c r="L73" s="276"/>
      <c r="M73" s="315">
        <f>VLOOKUP($E73,男子,15,FALSE)</f>
      </c>
      <c r="N73" s="316"/>
      <c r="O73" s="316"/>
      <c r="P73" s="316"/>
      <c r="Q73" s="317"/>
      <c r="R73" s="316">
        <f>VLOOKUP($E73,男子,16,FALSE)</f>
      </c>
      <c r="S73" s="316"/>
      <c r="T73" s="316"/>
      <c r="U73" s="316"/>
      <c r="V73" s="316"/>
      <c r="W73" s="258" t="str">
        <f>VLOOKUP($E73,男子,4,FALSE)</f>
        <v>男</v>
      </c>
      <c r="X73" s="259"/>
      <c r="Y73" s="260"/>
      <c r="Z73" s="713" t="str">
        <f>VLOOKUP($E73,男子,5,FALSE)</f>
        <v>平成</v>
      </c>
      <c r="AA73" s="727"/>
      <c r="AB73" s="249">
        <f>VLOOKUP($E73,男子,11,FALSE)</f>
        <v>0</v>
      </c>
      <c r="AC73" s="722"/>
      <c r="AD73" s="252" t="s">
        <v>51</v>
      </c>
      <c r="AE73" s="209">
        <f>VLOOKUP($E73,男子,12,FALSE)</f>
        <v>0</v>
      </c>
      <c r="AF73" s="715"/>
      <c r="AG73" s="254" t="s">
        <v>50</v>
      </c>
      <c r="AH73" s="209">
        <f>VLOOKUP($E73,男子,13,FALSE)</f>
        <v>0</v>
      </c>
      <c r="AI73" s="715"/>
      <c r="AJ73" s="205" t="s">
        <v>44</v>
      </c>
      <c r="AK73" s="203">
        <f>VLOOKUP($E73,男子,10,FALSE)</f>
        <v>0</v>
      </c>
      <c r="AL73" s="202"/>
      <c r="AM73" s="918" t="s">
        <v>384</v>
      </c>
      <c r="AN73" s="919"/>
      <c r="AO73" s="67" t="s">
        <v>75</v>
      </c>
      <c r="AP73" s="712">
        <f>AP71</f>
        <v>0</v>
      </c>
      <c r="AQ73" s="712"/>
      <c r="AR73" s="712"/>
      <c r="AS73" s="66" t="s">
        <v>76</v>
      </c>
      <c r="AT73" s="709">
        <f>AT71</f>
        <v>0</v>
      </c>
      <c r="AU73" s="709"/>
      <c r="AV73" s="709"/>
      <c r="AW73" s="71"/>
      <c r="AX73" s="71"/>
      <c r="AY73" s="71"/>
      <c r="AZ73" s="71"/>
      <c r="BA73" s="71"/>
      <c r="BB73" s="71"/>
      <c r="BC73" s="71"/>
      <c r="BD73" s="71"/>
      <c r="BE73" s="71"/>
      <c r="BF73" s="72"/>
      <c r="BG73" s="73"/>
      <c r="BH73" s="74"/>
      <c r="BI73" s="713" t="s">
        <v>77</v>
      </c>
      <c r="BJ73" s="214">
        <f>BJ71:BJ71</f>
        <v>0</v>
      </c>
      <c r="BK73" s="214"/>
      <c r="BL73" s="214"/>
      <c r="BM73" s="709" t="s">
        <v>76</v>
      </c>
      <c r="BN73" s="214">
        <f>BN71:BN71</f>
        <v>0</v>
      </c>
      <c r="BO73" s="214"/>
      <c r="BP73" s="214"/>
      <c r="BQ73" s="709" t="s">
        <v>76</v>
      </c>
      <c r="BR73" s="244">
        <f>BR71:BR71</f>
        <v>0</v>
      </c>
      <c r="BS73" s="244"/>
      <c r="BT73" s="244"/>
      <c r="BU73" s="230"/>
      <c r="BV73" s="231"/>
      <c r="BW73" s="234"/>
      <c r="BX73" s="235"/>
      <c r="BY73" s="236"/>
      <c r="BZ73" s="59"/>
      <c r="CA73" s="47"/>
      <c r="CB73" s="47"/>
      <c r="CC73" s="47"/>
    </row>
    <row r="74" spans="2:81" s="49" customFormat="1" ht="21" customHeight="1">
      <c r="B74" s="729"/>
      <c r="C74" s="730"/>
      <c r="D74" s="324"/>
      <c r="E74" s="325"/>
      <c r="F74" s="325"/>
      <c r="G74" s="306"/>
      <c r="H74" s="664"/>
      <c r="I74" s="326"/>
      <c r="J74" s="731"/>
      <c r="K74" s="731"/>
      <c r="L74" s="732"/>
      <c r="M74" s="287">
        <f>VLOOKUP($E73,男子,8,FALSE)</f>
        <v>0</v>
      </c>
      <c r="N74" s="288"/>
      <c r="O74" s="288"/>
      <c r="P74" s="288"/>
      <c r="Q74" s="289"/>
      <c r="R74" s="288">
        <f>VLOOKUP($E73,男子,9,FALSE)</f>
        <v>0</v>
      </c>
      <c r="S74" s="288"/>
      <c r="T74" s="288"/>
      <c r="U74" s="288"/>
      <c r="V74" s="290"/>
      <c r="W74" s="318"/>
      <c r="X74" s="725"/>
      <c r="Y74" s="726"/>
      <c r="Z74" s="714"/>
      <c r="AA74" s="728"/>
      <c r="AB74" s="723"/>
      <c r="AC74" s="716"/>
      <c r="AD74" s="724"/>
      <c r="AE74" s="716"/>
      <c r="AF74" s="716"/>
      <c r="AG74" s="724"/>
      <c r="AH74" s="716"/>
      <c r="AI74" s="716"/>
      <c r="AJ74" s="717"/>
      <c r="AK74" s="305"/>
      <c r="AL74" s="718"/>
      <c r="AM74" s="916"/>
      <c r="AN74" s="924"/>
      <c r="AO74" s="706">
        <f>AO72</f>
        <v>0</v>
      </c>
      <c r="AP74" s="707"/>
      <c r="AQ74" s="707"/>
      <c r="AR74" s="707"/>
      <c r="AS74" s="707"/>
      <c r="AT74" s="707"/>
      <c r="AU74" s="707"/>
      <c r="AV74" s="707"/>
      <c r="AW74" s="707"/>
      <c r="AX74" s="707"/>
      <c r="AY74" s="707"/>
      <c r="AZ74" s="707"/>
      <c r="BA74" s="707"/>
      <c r="BB74" s="707"/>
      <c r="BC74" s="707"/>
      <c r="BD74" s="707"/>
      <c r="BE74" s="707"/>
      <c r="BF74" s="707"/>
      <c r="BG74" s="707"/>
      <c r="BH74" s="708"/>
      <c r="BI74" s="714"/>
      <c r="BJ74" s="711"/>
      <c r="BK74" s="711"/>
      <c r="BL74" s="711"/>
      <c r="BM74" s="710"/>
      <c r="BN74" s="711"/>
      <c r="BO74" s="711"/>
      <c r="BP74" s="711"/>
      <c r="BQ74" s="710"/>
      <c r="BR74" s="711"/>
      <c r="BS74" s="711"/>
      <c r="BT74" s="711"/>
      <c r="BU74" s="282"/>
      <c r="BV74" s="703"/>
      <c r="BW74" s="284"/>
      <c r="BX74" s="704"/>
      <c r="BY74" s="705"/>
      <c r="BZ74" s="60"/>
      <c r="CA74" s="1"/>
      <c r="CB74" s="1"/>
      <c r="CC74" s="1"/>
    </row>
    <row r="75" spans="2:81" s="48" customFormat="1" ht="9.75" customHeight="1">
      <c r="B75" s="697">
        <v>3</v>
      </c>
      <c r="C75" s="698"/>
      <c r="D75" s="699" t="s">
        <v>105</v>
      </c>
      <c r="E75" s="272">
        <v>25</v>
      </c>
      <c r="F75" s="272"/>
      <c r="G75" s="202"/>
      <c r="H75" s="665">
        <f>VLOOKUP(E75,男子,2,FALSE)</f>
        <v>0</v>
      </c>
      <c r="I75" s="700" t="str">
        <f>VLOOKUP($E75,男子,3,FALSE)</f>
        <v>選手</v>
      </c>
      <c r="J75" s="701"/>
      <c r="K75" s="701"/>
      <c r="L75" s="702"/>
      <c r="M75" s="255">
        <f>VLOOKUP($E75,男子,15,FALSE)</f>
      </c>
      <c r="N75" s="256"/>
      <c r="O75" s="256"/>
      <c r="P75" s="256"/>
      <c r="Q75" s="257"/>
      <c r="R75" s="256">
        <f>VLOOKUP($E75,男子,16,FALSE)</f>
      </c>
      <c r="S75" s="256"/>
      <c r="T75" s="256"/>
      <c r="U75" s="256"/>
      <c r="V75" s="256"/>
      <c r="W75" s="692" t="str">
        <f>VLOOKUP($E75,男子,4,FALSE)</f>
        <v>男</v>
      </c>
      <c r="X75" s="693"/>
      <c r="Y75" s="694"/>
      <c r="Z75" s="676" t="str">
        <f>VLOOKUP($E75,男子,5,FALSE)</f>
        <v>平成</v>
      </c>
      <c r="AA75" s="695"/>
      <c r="AB75" s="686">
        <f>VLOOKUP($E75,男子,11,FALSE)</f>
        <v>0</v>
      </c>
      <c r="AC75" s="687"/>
      <c r="AD75" s="689" t="s">
        <v>51</v>
      </c>
      <c r="AE75" s="678">
        <f>VLOOKUP($E75,男子,12,FALSE)</f>
        <v>0</v>
      </c>
      <c r="AF75" s="679"/>
      <c r="AG75" s="691" t="s">
        <v>50</v>
      </c>
      <c r="AH75" s="678">
        <f>VLOOKUP($E75,男子,13,FALSE)</f>
        <v>0</v>
      </c>
      <c r="AI75" s="679"/>
      <c r="AJ75" s="681" t="s">
        <v>44</v>
      </c>
      <c r="AK75" s="682">
        <f>VLOOKUP($E75,男子,10,FALSE)</f>
        <v>0</v>
      </c>
      <c r="AL75" s="683"/>
      <c r="AM75" s="925" t="s">
        <v>384</v>
      </c>
      <c r="AN75" s="915"/>
      <c r="AO75" s="82" t="s">
        <v>75</v>
      </c>
      <c r="AP75" s="675">
        <f>AP73</f>
        <v>0</v>
      </c>
      <c r="AQ75" s="675"/>
      <c r="AR75" s="675"/>
      <c r="AS75" s="75" t="s">
        <v>76</v>
      </c>
      <c r="AT75" s="672">
        <f>AT73</f>
        <v>0</v>
      </c>
      <c r="AU75" s="672"/>
      <c r="AV75" s="672"/>
      <c r="AW75" s="83"/>
      <c r="AX75" s="83"/>
      <c r="AY75" s="83"/>
      <c r="AZ75" s="83"/>
      <c r="BA75" s="83"/>
      <c r="BB75" s="83"/>
      <c r="BC75" s="83"/>
      <c r="BD75" s="83"/>
      <c r="BE75" s="83"/>
      <c r="BF75" s="84"/>
      <c r="BG75" s="85"/>
      <c r="BH75" s="86"/>
      <c r="BI75" s="676" t="s">
        <v>77</v>
      </c>
      <c r="BJ75" s="674">
        <f>BJ73:BJ73</f>
        <v>0</v>
      </c>
      <c r="BK75" s="674"/>
      <c r="BL75" s="674"/>
      <c r="BM75" s="672" t="s">
        <v>76</v>
      </c>
      <c r="BN75" s="674">
        <f>BN73:BN73</f>
        <v>0</v>
      </c>
      <c r="BO75" s="674"/>
      <c r="BP75" s="674"/>
      <c r="BQ75" s="672" t="s">
        <v>76</v>
      </c>
      <c r="BR75" s="295">
        <f>BR73:BR73</f>
        <v>0</v>
      </c>
      <c r="BS75" s="295"/>
      <c r="BT75" s="295"/>
      <c r="BU75" s="667"/>
      <c r="BV75" s="668"/>
      <c r="BW75" s="669"/>
      <c r="BX75" s="670"/>
      <c r="BY75" s="671"/>
      <c r="BZ75" s="59"/>
      <c r="CA75" s="47"/>
      <c r="CB75" s="47"/>
      <c r="CC75" s="47"/>
    </row>
    <row r="76" spans="2:81" s="49" customFormat="1" ht="21" customHeight="1" thickBot="1">
      <c r="B76" s="268"/>
      <c r="C76" s="269"/>
      <c r="D76" s="271"/>
      <c r="E76" s="273"/>
      <c r="F76" s="273"/>
      <c r="G76" s="200"/>
      <c r="H76" s="281"/>
      <c r="I76" s="277"/>
      <c r="J76" s="278"/>
      <c r="K76" s="278"/>
      <c r="L76" s="279"/>
      <c r="M76" s="240">
        <f>VLOOKUP($E75,男子,8,FALSE)</f>
        <v>0</v>
      </c>
      <c r="N76" s="241"/>
      <c r="O76" s="241"/>
      <c r="P76" s="241"/>
      <c r="Q76" s="242"/>
      <c r="R76" s="241">
        <f>VLOOKUP($E75,男子,9,FALSE)</f>
        <v>0</v>
      </c>
      <c r="S76" s="241"/>
      <c r="T76" s="241"/>
      <c r="U76" s="241"/>
      <c r="V76" s="243"/>
      <c r="W76" s="261"/>
      <c r="X76" s="262"/>
      <c r="Y76" s="263"/>
      <c r="Z76" s="677"/>
      <c r="AA76" s="696"/>
      <c r="AB76" s="688"/>
      <c r="AC76" s="680"/>
      <c r="AD76" s="690"/>
      <c r="AE76" s="680"/>
      <c r="AF76" s="680"/>
      <c r="AG76" s="690"/>
      <c r="AH76" s="680"/>
      <c r="AI76" s="680"/>
      <c r="AJ76" s="204"/>
      <c r="AK76" s="201"/>
      <c r="AL76" s="200"/>
      <c r="AM76" s="920"/>
      <c r="AN76" s="921"/>
      <c r="AO76" s="215">
        <f>AO74</f>
        <v>0</v>
      </c>
      <c r="AP76" s="211"/>
      <c r="AQ76" s="211"/>
      <c r="AR76" s="211"/>
      <c r="AS76" s="211"/>
      <c r="AT76" s="211"/>
      <c r="AU76" s="211"/>
      <c r="AV76" s="211"/>
      <c r="AW76" s="211"/>
      <c r="AX76" s="211"/>
      <c r="AY76" s="211"/>
      <c r="AZ76" s="211"/>
      <c r="BA76" s="211"/>
      <c r="BB76" s="211"/>
      <c r="BC76" s="211"/>
      <c r="BD76" s="211"/>
      <c r="BE76" s="211"/>
      <c r="BF76" s="211"/>
      <c r="BG76" s="211"/>
      <c r="BH76" s="210"/>
      <c r="BI76" s="677"/>
      <c r="BJ76" s="245"/>
      <c r="BK76" s="245"/>
      <c r="BL76" s="245"/>
      <c r="BM76" s="673"/>
      <c r="BN76" s="245"/>
      <c r="BO76" s="245"/>
      <c r="BP76" s="245"/>
      <c r="BQ76" s="673"/>
      <c r="BR76" s="245"/>
      <c r="BS76" s="245"/>
      <c r="BT76" s="245"/>
      <c r="BU76" s="232"/>
      <c r="BV76" s="233"/>
      <c r="BW76" s="237"/>
      <c r="BX76" s="238"/>
      <c r="BY76" s="239"/>
      <c r="BZ76" s="60"/>
      <c r="CA76" s="1"/>
      <c r="CB76" s="1"/>
      <c r="CC76" s="1"/>
    </row>
    <row r="77" spans="2:81" s="48" customFormat="1" ht="9.75" customHeight="1">
      <c r="B77" s="747">
        <v>3</v>
      </c>
      <c r="C77" s="748"/>
      <c r="D77" s="749" t="s">
        <v>106</v>
      </c>
      <c r="E77" s="272">
        <v>26</v>
      </c>
      <c r="F77" s="272"/>
      <c r="G77" s="202"/>
      <c r="H77" s="666">
        <f>VLOOKUP(E77,男子,2,FALSE)</f>
        <v>0</v>
      </c>
      <c r="I77" s="750" t="str">
        <f>VLOOKUP($E77,男子,3,FALSE)</f>
        <v>選手</v>
      </c>
      <c r="J77" s="751"/>
      <c r="K77" s="751"/>
      <c r="L77" s="752"/>
      <c r="M77" s="447">
        <f>VLOOKUP($E77,男子,15,FALSE)</f>
      </c>
      <c r="N77" s="448"/>
      <c r="O77" s="448"/>
      <c r="P77" s="448"/>
      <c r="Q77" s="449"/>
      <c r="R77" s="448">
        <f>VLOOKUP($E77,男子,16,FALSE)</f>
      </c>
      <c r="S77" s="448"/>
      <c r="T77" s="448"/>
      <c r="U77" s="448"/>
      <c r="V77" s="448"/>
      <c r="W77" s="753" t="str">
        <f>VLOOKUP($E77,男子,4,FALSE)</f>
        <v>男</v>
      </c>
      <c r="X77" s="451"/>
      <c r="Y77" s="754"/>
      <c r="Z77" s="738" t="str">
        <f>VLOOKUP($E77,男子,5,FALSE)</f>
        <v>平成</v>
      </c>
      <c r="AA77" s="755"/>
      <c r="AB77" s="756">
        <f>VLOOKUP($E77,男子,11,FALSE)</f>
        <v>0</v>
      </c>
      <c r="AC77" s="757"/>
      <c r="AD77" s="743" t="s">
        <v>51</v>
      </c>
      <c r="AE77" s="744">
        <f>VLOOKUP($E77,男子,12,FALSE)</f>
        <v>0</v>
      </c>
      <c r="AF77" s="745"/>
      <c r="AG77" s="746" t="s">
        <v>50</v>
      </c>
      <c r="AH77" s="744">
        <f>VLOOKUP($E77,男子,13,FALSE)</f>
        <v>0</v>
      </c>
      <c r="AI77" s="745"/>
      <c r="AJ77" s="739" t="s">
        <v>44</v>
      </c>
      <c r="AK77" s="740">
        <f>VLOOKUP($E77,男子,10,FALSE)</f>
        <v>0</v>
      </c>
      <c r="AL77" s="741"/>
      <c r="AM77" s="922" t="s">
        <v>384</v>
      </c>
      <c r="AN77" s="923"/>
      <c r="AO77" s="77" t="s">
        <v>75</v>
      </c>
      <c r="AP77" s="742">
        <f>AP75</f>
        <v>0</v>
      </c>
      <c r="AQ77" s="742"/>
      <c r="AR77" s="742"/>
      <c r="AS77" s="76" t="s">
        <v>76</v>
      </c>
      <c r="AT77" s="734">
        <f>AT75</f>
        <v>0</v>
      </c>
      <c r="AU77" s="734"/>
      <c r="AV77" s="734"/>
      <c r="AW77" s="78"/>
      <c r="AX77" s="78"/>
      <c r="AY77" s="78"/>
      <c r="AZ77" s="78"/>
      <c r="BA77" s="78"/>
      <c r="BB77" s="78"/>
      <c r="BC77" s="78"/>
      <c r="BD77" s="78"/>
      <c r="BE77" s="78"/>
      <c r="BF77" s="79"/>
      <c r="BG77" s="80"/>
      <c r="BH77" s="81"/>
      <c r="BI77" s="738" t="s">
        <v>77</v>
      </c>
      <c r="BJ77" s="474">
        <f>BJ75:BJ75</f>
        <v>0</v>
      </c>
      <c r="BK77" s="474"/>
      <c r="BL77" s="474"/>
      <c r="BM77" s="734" t="s">
        <v>76</v>
      </c>
      <c r="BN77" s="474">
        <f>BN75:BN75</f>
        <v>0</v>
      </c>
      <c r="BO77" s="474"/>
      <c r="BP77" s="474"/>
      <c r="BQ77" s="734" t="s">
        <v>76</v>
      </c>
      <c r="BR77" s="735">
        <f>BR75:BR75</f>
        <v>0</v>
      </c>
      <c r="BS77" s="735"/>
      <c r="BT77" s="735"/>
      <c r="BU77" s="736"/>
      <c r="BV77" s="737"/>
      <c r="BW77" s="733"/>
      <c r="BX77" s="364"/>
      <c r="BY77" s="365"/>
      <c r="BZ77" s="59"/>
      <c r="CA77" s="47"/>
      <c r="CB77" s="47"/>
      <c r="CC77" s="47"/>
    </row>
    <row r="78" spans="2:81" s="49" customFormat="1" ht="21" customHeight="1">
      <c r="B78" s="729"/>
      <c r="C78" s="730"/>
      <c r="D78" s="324"/>
      <c r="E78" s="325"/>
      <c r="F78" s="325"/>
      <c r="G78" s="306"/>
      <c r="H78" s="664"/>
      <c r="I78" s="326"/>
      <c r="J78" s="731"/>
      <c r="K78" s="731"/>
      <c r="L78" s="732"/>
      <c r="M78" s="287">
        <f>VLOOKUP($E77,男子,8,FALSE)</f>
        <v>0</v>
      </c>
      <c r="N78" s="288"/>
      <c r="O78" s="288"/>
      <c r="P78" s="288"/>
      <c r="Q78" s="289"/>
      <c r="R78" s="288">
        <f>VLOOKUP($E77,男子,9,FALSE)</f>
        <v>0</v>
      </c>
      <c r="S78" s="288"/>
      <c r="T78" s="288"/>
      <c r="U78" s="288"/>
      <c r="V78" s="290"/>
      <c r="W78" s="318"/>
      <c r="X78" s="725"/>
      <c r="Y78" s="726"/>
      <c r="Z78" s="714"/>
      <c r="AA78" s="728"/>
      <c r="AB78" s="723"/>
      <c r="AC78" s="716"/>
      <c r="AD78" s="724"/>
      <c r="AE78" s="716"/>
      <c r="AF78" s="716"/>
      <c r="AG78" s="724"/>
      <c r="AH78" s="716"/>
      <c r="AI78" s="716"/>
      <c r="AJ78" s="717"/>
      <c r="AK78" s="305"/>
      <c r="AL78" s="718"/>
      <c r="AM78" s="916"/>
      <c r="AN78" s="924"/>
      <c r="AO78" s="706">
        <f>AO76</f>
        <v>0</v>
      </c>
      <c r="AP78" s="707"/>
      <c r="AQ78" s="707"/>
      <c r="AR78" s="707"/>
      <c r="AS78" s="707"/>
      <c r="AT78" s="707"/>
      <c r="AU78" s="707"/>
      <c r="AV78" s="707"/>
      <c r="AW78" s="707"/>
      <c r="AX78" s="707"/>
      <c r="AY78" s="707"/>
      <c r="AZ78" s="707"/>
      <c r="BA78" s="707"/>
      <c r="BB78" s="707"/>
      <c r="BC78" s="707"/>
      <c r="BD78" s="707"/>
      <c r="BE78" s="707"/>
      <c r="BF78" s="707"/>
      <c r="BG78" s="707"/>
      <c r="BH78" s="708"/>
      <c r="BI78" s="714"/>
      <c r="BJ78" s="711"/>
      <c r="BK78" s="711"/>
      <c r="BL78" s="711"/>
      <c r="BM78" s="710"/>
      <c r="BN78" s="711"/>
      <c r="BO78" s="711"/>
      <c r="BP78" s="711"/>
      <c r="BQ78" s="710"/>
      <c r="BR78" s="711"/>
      <c r="BS78" s="711"/>
      <c r="BT78" s="711"/>
      <c r="BU78" s="282"/>
      <c r="BV78" s="703"/>
      <c r="BW78" s="284"/>
      <c r="BX78" s="704"/>
      <c r="BY78" s="705"/>
      <c r="BZ78" s="60"/>
      <c r="CA78" s="1"/>
      <c r="CB78" s="1"/>
      <c r="CC78" s="1"/>
    </row>
    <row r="79" spans="2:81" s="48" customFormat="1" ht="9.75" customHeight="1">
      <c r="B79" s="266">
        <v>3</v>
      </c>
      <c r="C79" s="267"/>
      <c r="D79" s="270" t="s">
        <v>107</v>
      </c>
      <c r="E79" s="272">
        <v>27</v>
      </c>
      <c r="F79" s="272"/>
      <c r="G79" s="202"/>
      <c r="H79" s="280">
        <f>VLOOKUP(E79,男子,2,FALSE)</f>
        <v>0</v>
      </c>
      <c r="I79" s="274" t="str">
        <f>VLOOKUP($E79,男子,3,FALSE)</f>
        <v>選手</v>
      </c>
      <c r="J79" s="275"/>
      <c r="K79" s="275"/>
      <c r="L79" s="276"/>
      <c r="M79" s="255">
        <f>VLOOKUP($E79,男子,15,FALSE)</f>
      </c>
      <c r="N79" s="256"/>
      <c r="O79" s="256"/>
      <c r="P79" s="256"/>
      <c r="Q79" s="257"/>
      <c r="R79" s="256">
        <f>VLOOKUP($E79,男子,16,FALSE)</f>
      </c>
      <c r="S79" s="256"/>
      <c r="T79" s="256"/>
      <c r="U79" s="256"/>
      <c r="V79" s="256"/>
      <c r="W79" s="258" t="str">
        <f>VLOOKUP($E79,男子,4,FALSE)</f>
        <v>男</v>
      </c>
      <c r="X79" s="259"/>
      <c r="Y79" s="260"/>
      <c r="Z79" s="713" t="str">
        <f>VLOOKUP($E79,男子,5,FALSE)</f>
        <v>平成</v>
      </c>
      <c r="AA79" s="727"/>
      <c r="AB79" s="249">
        <f>VLOOKUP($E79,男子,11,FALSE)</f>
        <v>0</v>
      </c>
      <c r="AC79" s="722"/>
      <c r="AD79" s="252" t="s">
        <v>51</v>
      </c>
      <c r="AE79" s="209">
        <f>VLOOKUP($E79,男子,12,FALSE)</f>
        <v>0</v>
      </c>
      <c r="AF79" s="715"/>
      <c r="AG79" s="254" t="s">
        <v>50</v>
      </c>
      <c r="AH79" s="209">
        <f>VLOOKUP($E79,男子,13,FALSE)</f>
        <v>0</v>
      </c>
      <c r="AI79" s="715"/>
      <c r="AJ79" s="205" t="s">
        <v>44</v>
      </c>
      <c r="AK79" s="203">
        <f>VLOOKUP($E79,男子,10,FALSE)</f>
        <v>0</v>
      </c>
      <c r="AL79" s="202"/>
      <c r="AM79" s="918" t="s">
        <v>384</v>
      </c>
      <c r="AN79" s="919"/>
      <c r="AO79" s="67" t="s">
        <v>75</v>
      </c>
      <c r="AP79" s="712">
        <f>AP77</f>
        <v>0</v>
      </c>
      <c r="AQ79" s="712"/>
      <c r="AR79" s="712"/>
      <c r="AS79" s="66" t="s">
        <v>76</v>
      </c>
      <c r="AT79" s="709">
        <f>AT77</f>
        <v>0</v>
      </c>
      <c r="AU79" s="709"/>
      <c r="AV79" s="709"/>
      <c r="AW79" s="71"/>
      <c r="AX79" s="71"/>
      <c r="AY79" s="71"/>
      <c r="AZ79" s="71"/>
      <c r="BA79" s="71"/>
      <c r="BB79" s="71"/>
      <c r="BC79" s="71"/>
      <c r="BD79" s="71"/>
      <c r="BE79" s="71"/>
      <c r="BF79" s="72"/>
      <c r="BG79" s="73"/>
      <c r="BH79" s="74"/>
      <c r="BI79" s="713" t="s">
        <v>77</v>
      </c>
      <c r="BJ79" s="214">
        <f>BJ77:BJ77</f>
        <v>0</v>
      </c>
      <c r="BK79" s="214"/>
      <c r="BL79" s="214"/>
      <c r="BM79" s="709" t="s">
        <v>76</v>
      </c>
      <c r="BN79" s="214">
        <f>BN77:BN77</f>
        <v>0</v>
      </c>
      <c r="BO79" s="214"/>
      <c r="BP79" s="214"/>
      <c r="BQ79" s="709" t="s">
        <v>76</v>
      </c>
      <c r="BR79" s="244">
        <f>BR77:BR77</f>
        <v>0</v>
      </c>
      <c r="BS79" s="244"/>
      <c r="BT79" s="244"/>
      <c r="BU79" s="230"/>
      <c r="BV79" s="231"/>
      <c r="BW79" s="234"/>
      <c r="BX79" s="235"/>
      <c r="BY79" s="236"/>
      <c r="BZ79" s="59"/>
      <c r="CA79" s="47"/>
      <c r="CB79" s="47"/>
      <c r="CC79" s="47"/>
    </row>
    <row r="80" spans="2:81" s="49" customFormat="1" ht="21" customHeight="1">
      <c r="B80" s="729"/>
      <c r="C80" s="730"/>
      <c r="D80" s="324"/>
      <c r="E80" s="325"/>
      <c r="F80" s="325"/>
      <c r="G80" s="306"/>
      <c r="H80" s="664"/>
      <c r="I80" s="326"/>
      <c r="J80" s="731"/>
      <c r="K80" s="731"/>
      <c r="L80" s="732"/>
      <c r="M80" s="287">
        <f>VLOOKUP($E79,男子,8,FALSE)</f>
        <v>0</v>
      </c>
      <c r="N80" s="288"/>
      <c r="O80" s="288"/>
      <c r="P80" s="288"/>
      <c r="Q80" s="289"/>
      <c r="R80" s="288">
        <f>VLOOKUP($E79,男子,9,FALSE)</f>
        <v>0</v>
      </c>
      <c r="S80" s="288"/>
      <c r="T80" s="288"/>
      <c r="U80" s="288"/>
      <c r="V80" s="290"/>
      <c r="W80" s="318"/>
      <c r="X80" s="725"/>
      <c r="Y80" s="726"/>
      <c r="Z80" s="714"/>
      <c r="AA80" s="728"/>
      <c r="AB80" s="723"/>
      <c r="AC80" s="716"/>
      <c r="AD80" s="724"/>
      <c r="AE80" s="716"/>
      <c r="AF80" s="716"/>
      <c r="AG80" s="724"/>
      <c r="AH80" s="716"/>
      <c r="AI80" s="716"/>
      <c r="AJ80" s="717"/>
      <c r="AK80" s="305"/>
      <c r="AL80" s="718"/>
      <c r="AM80" s="916"/>
      <c r="AN80" s="924"/>
      <c r="AO80" s="706">
        <f>AO78</f>
        <v>0</v>
      </c>
      <c r="AP80" s="707"/>
      <c r="AQ80" s="707"/>
      <c r="AR80" s="707"/>
      <c r="AS80" s="707"/>
      <c r="AT80" s="707"/>
      <c r="AU80" s="707"/>
      <c r="AV80" s="707"/>
      <c r="AW80" s="707"/>
      <c r="AX80" s="707"/>
      <c r="AY80" s="707"/>
      <c r="AZ80" s="707"/>
      <c r="BA80" s="707"/>
      <c r="BB80" s="707"/>
      <c r="BC80" s="707"/>
      <c r="BD80" s="707"/>
      <c r="BE80" s="707"/>
      <c r="BF80" s="707"/>
      <c r="BG80" s="707"/>
      <c r="BH80" s="708"/>
      <c r="BI80" s="714"/>
      <c r="BJ80" s="711"/>
      <c r="BK80" s="711"/>
      <c r="BL80" s="711"/>
      <c r="BM80" s="710"/>
      <c r="BN80" s="711"/>
      <c r="BO80" s="711"/>
      <c r="BP80" s="711"/>
      <c r="BQ80" s="710"/>
      <c r="BR80" s="711"/>
      <c r="BS80" s="711"/>
      <c r="BT80" s="711"/>
      <c r="BU80" s="282"/>
      <c r="BV80" s="703"/>
      <c r="BW80" s="284"/>
      <c r="BX80" s="704"/>
      <c r="BY80" s="705"/>
      <c r="BZ80" s="60"/>
      <c r="CA80" s="1"/>
      <c r="CB80" s="1"/>
      <c r="CC80" s="1"/>
    </row>
    <row r="81" spans="2:81" s="48" customFormat="1" ht="9.75" customHeight="1">
      <c r="B81" s="266">
        <v>3</v>
      </c>
      <c r="C81" s="267"/>
      <c r="D81" s="270" t="s">
        <v>108</v>
      </c>
      <c r="E81" s="272">
        <v>28</v>
      </c>
      <c r="F81" s="272"/>
      <c r="G81" s="202"/>
      <c r="H81" s="280">
        <f>VLOOKUP(E81,男子,2,FALSE)</f>
        <v>0</v>
      </c>
      <c r="I81" s="274" t="str">
        <f>VLOOKUP($E81,男子,3,FALSE)</f>
        <v>選手</v>
      </c>
      <c r="J81" s="275"/>
      <c r="K81" s="275"/>
      <c r="L81" s="276"/>
      <c r="M81" s="255">
        <f>VLOOKUP($E81,男子,15,FALSE)</f>
      </c>
      <c r="N81" s="256"/>
      <c r="O81" s="256"/>
      <c r="P81" s="256"/>
      <c r="Q81" s="257"/>
      <c r="R81" s="256">
        <f>VLOOKUP($E81,男子,16,FALSE)</f>
      </c>
      <c r="S81" s="256"/>
      <c r="T81" s="256"/>
      <c r="U81" s="256"/>
      <c r="V81" s="256"/>
      <c r="W81" s="258" t="str">
        <f>VLOOKUP($E81,男子,4,FALSE)</f>
        <v>男</v>
      </c>
      <c r="X81" s="259"/>
      <c r="Y81" s="260"/>
      <c r="Z81" s="713" t="str">
        <f>VLOOKUP($E81,男子,5,FALSE)</f>
        <v>平成</v>
      </c>
      <c r="AA81" s="727"/>
      <c r="AB81" s="249">
        <f>VLOOKUP($E81,男子,11,FALSE)</f>
        <v>0</v>
      </c>
      <c r="AC81" s="722"/>
      <c r="AD81" s="252" t="s">
        <v>51</v>
      </c>
      <c r="AE81" s="209">
        <f>VLOOKUP($E81,男子,12,FALSE)</f>
        <v>0</v>
      </c>
      <c r="AF81" s="715"/>
      <c r="AG81" s="254" t="s">
        <v>50</v>
      </c>
      <c r="AH81" s="209">
        <f>VLOOKUP($E81,男子,13,FALSE)</f>
        <v>0</v>
      </c>
      <c r="AI81" s="715"/>
      <c r="AJ81" s="205" t="s">
        <v>44</v>
      </c>
      <c r="AK81" s="203">
        <f>VLOOKUP($E81,男子,10,FALSE)</f>
        <v>0</v>
      </c>
      <c r="AL81" s="202"/>
      <c r="AM81" s="918" t="s">
        <v>384</v>
      </c>
      <c r="AN81" s="919"/>
      <c r="AO81" s="67" t="s">
        <v>75</v>
      </c>
      <c r="AP81" s="712">
        <f>AP79</f>
        <v>0</v>
      </c>
      <c r="AQ81" s="712"/>
      <c r="AR81" s="712"/>
      <c r="AS81" s="66" t="s">
        <v>76</v>
      </c>
      <c r="AT81" s="709">
        <f>AT79</f>
        <v>0</v>
      </c>
      <c r="AU81" s="709"/>
      <c r="AV81" s="709"/>
      <c r="AW81" s="71"/>
      <c r="AX81" s="71"/>
      <c r="AY81" s="71"/>
      <c r="AZ81" s="71"/>
      <c r="BA81" s="71"/>
      <c r="BB81" s="71"/>
      <c r="BC81" s="71"/>
      <c r="BD81" s="71"/>
      <c r="BE81" s="71"/>
      <c r="BF81" s="72"/>
      <c r="BG81" s="73"/>
      <c r="BH81" s="74"/>
      <c r="BI81" s="713" t="s">
        <v>77</v>
      </c>
      <c r="BJ81" s="214">
        <f>BJ79:BJ79</f>
        <v>0</v>
      </c>
      <c r="BK81" s="214"/>
      <c r="BL81" s="214"/>
      <c r="BM81" s="709" t="s">
        <v>76</v>
      </c>
      <c r="BN81" s="214">
        <f>BN79:BN79</f>
        <v>0</v>
      </c>
      <c r="BO81" s="214"/>
      <c r="BP81" s="214"/>
      <c r="BQ81" s="709" t="s">
        <v>76</v>
      </c>
      <c r="BR81" s="244">
        <f>BR79:BR79</f>
        <v>0</v>
      </c>
      <c r="BS81" s="244"/>
      <c r="BT81" s="244"/>
      <c r="BU81" s="230"/>
      <c r="BV81" s="231"/>
      <c r="BW81" s="234"/>
      <c r="BX81" s="235"/>
      <c r="BY81" s="236"/>
      <c r="BZ81" s="59"/>
      <c r="CA81" s="47"/>
      <c r="CB81" s="47"/>
      <c r="CC81" s="47"/>
    </row>
    <row r="82" spans="2:81" s="49" customFormat="1" ht="21" customHeight="1">
      <c r="B82" s="729"/>
      <c r="C82" s="730"/>
      <c r="D82" s="324"/>
      <c r="E82" s="325"/>
      <c r="F82" s="325"/>
      <c r="G82" s="306"/>
      <c r="H82" s="664"/>
      <c r="I82" s="326"/>
      <c r="J82" s="731"/>
      <c r="K82" s="731"/>
      <c r="L82" s="732"/>
      <c r="M82" s="287">
        <f>VLOOKUP($E81,男子,8,FALSE)</f>
        <v>0</v>
      </c>
      <c r="N82" s="288"/>
      <c r="O82" s="288"/>
      <c r="P82" s="288"/>
      <c r="Q82" s="289"/>
      <c r="R82" s="288">
        <f>VLOOKUP($E81,男子,9,FALSE)</f>
        <v>0</v>
      </c>
      <c r="S82" s="288"/>
      <c r="T82" s="288"/>
      <c r="U82" s="288"/>
      <c r="V82" s="290"/>
      <c r="W82" s="318"/>
      <c r="X82" s="725"/>
      <c r="Y82" s="726"/>
      <c r="Z82" s="714"/>
      <c r="AA82" s="728"/>
      <c r="AB82" s="723"/>
      <c r="AC82" s="716"/>
      <c r="AD82" s="724"/>
      <c r="AE82" s="716"/>
      <c r="AF82" s="716"/>
      <c r="AG82" s="724"/>
      <c r="AH82" s="716"/>
      <c r="AI82" s="716"/>
      <c r="AJ82" s="717"/>
      <c r="AK82" s="305"/>
      <c r="AL82" s="718"/>
      <c r="AM82" s="916"/>
      <c r="AN82" s="924"/>
      <c r="AO82" s="706">
        <f>AO80</f>
        <v>0</v>
      </c>
      <c r="AP82" s="707"/>
      <c r="AQ82" s="707"/>
      <c r="AR82" s="707"/>
      <c r="AS82" s="707"/>
      <c r="AT82" s="707"/>
      <c r="AU82" s="707"/>
      <c r="AV82" s="707"/>
      <c r="AW82" s="707"/>
      <c r="AX82" s="707"/>
      <c r="AY82" s="707"/>
      <c r="AZ82" s="707"/>
      <c r="BA82" s="707"/>
      <c r="BB82" s="707"/>
      <c r="BC82" s="707"/>
      <c r="BD82" s="707"/>
      <c r="BE82" s="707"/>
      <c r="BF82" s="707"/>
      <c r="BG82" s="707"/>
      <c r="BH82" s="708"/>
      <c r="BI82" s="714"/>
      <c r="BJ82" s="711"/>
      <c r="BK82" s="711"/>
      <c r="BL82" s="711"/>
      <c r="BM82" s="710"/>
      <c r="BN82" s="711"/>
      <c r="BO82" s="711"/>
      <c r="BP82" s="711"/>
      <c r="BQ82" s="710"/>
      <c r="BR82" s="711"/>
      <c r="BS82" s="711"/>
      <c r="BT82" s="711"/>
      <c r="BU82" s="282"/>
      <c r="BV82" s="703"/>
      <c r="BW82" s="284"/>
      <c r="BX82" s="704"/>
      <c r="BY82" s="705"/>
      <c r="BZ82" s="60"/>
      <c r="CA82" s="1"/>
      <c r="CB82" s="1"/>
      <c r="CC82" s="1"/>
    </row>
    <row r="83" spans="2:81" s="48" customFormat="1" ht="9.75" customHeight="1">
      <c r="B83" s="266">
        <v>3</v>
      </c>
      <c r="C83" s="267"/>
      <c r="D83" s="270" t="s">
        <v>109</v>
      </c>
      <c r="E83" s="272">
        <v>29</v>
      </c>
      <c r="F83" s="272"/>
      <c r="G83" s="202"/>
      <c r="H83" s="280">
        <f>VLOOKUP(E83,男子,2,FALSE)</f>
        <v>0</v>
      </c>
      <c r="I83" s="274" t="str">
        <f>VLOOKUP($E83,男子,3,FALSE)</f>
        <v>選手</v>
      </c>
      <c r="J83" s="275"/>
      <c r="K83" s="275"/>
      <c r="L83" s="276"/>
      <c r="M83" s="315">
        <f>VLOOKUP($E83,男子,15,FALSE)</f>
      </c>
      <c r="N83" s="316"/>
      <c r="O83" s="316"/>
      <c r="P83" s="316"/>
      <c r="Q83" s="317"/>
      <c r="R83" s="316">
        <f>VLOOKUP($E83,男子,16,FALSE)</f>
      </c>
      <c r="S83" s="316"/>
      <c r="T83" s="316"/>
      <c r="U83" s="316"/>
      <c r="V83" s="316"/>
      <c r="W83" s="258" t="str">
        <f>VLOOKUP($E83,男子,4,FALSE)</f>
        <v>男</v>
      </c>
      <c r="X83" s="259"/>
      <c r="Y83" s="260"/>
      <c r="Z83" s="713" t="str">
        <f>VLOOKUP($E83,男子,5,FALSE)</f>
        <v>平成</v>
      </c>
      <c r="AA83" s="727"/>
      <c r="AB83" s="249">
        <f>VLOOKUP($E83,男子,11,FALSE)</f>
        <v>0</v>
      </c>
      <c r="AC83" s="722"/>
      <c r="AD83" s="252" t="s">
        <v>51</v>
      </c>
      <c r="AE83" s="209">
        <f>VLOOKUP($E83,男子,12,FALSE)</f>
        <v>0</v>
      </c>
      <c r="AF83" s="715"/>
      <c r="AG83" s="254" t="s">
        <v>50</v>
      </c>
      <c r="AH83" s="209">
        <f>VLOOKUP($E83,男子,13,FALSE)</f>
        <v>0</v>
      </c>
      <c r="AI83" s="715"/>
      <c r="AJ83" s="205" t="s">
        <v>44</v>
      </c>
      <c r="AK83" s="203">
        <f>VLOOKUP($E83,男子,10,FALSE)</f>
        <v>0</v>
      </c>
      <c r="AL83" s="202"/>
      <c r="AM83" s="918" t="s">
        <v>384</v>
      </c>
      <c r="AN83" s="919"/>
      <c r="AO83" s="67" t="s">
        <v>75</v>
      </c>
      <c r="AP83" s="712">
        <f>AP81</f>
        <v>0</v>
      </c>
      <c r="AQ83" s="712"/>
      <c r="AR83" s="712"/>
      <c r="AS83" s="66" t="s">
        <v>76</v>
      </c>
      <c r="AT83" s="709">
        <f>AT81</f>
        <v>0</v>
      </c>
      <c r="AU83" s="709"/>
      <c r="AV83" s="709"/>
      <c r="AW83" s="71"/>
      <c r="AX83" s="71"/>
      <c r="AY83" s="71"/>
      <c r="AZ83" s="71"/>
      <c r="BA83" s="71"/>
      <c r="BB83" s="71"/>
      <c r="BC83" s="71"/>
      <c r="BD83" s="71"/>
      <c r="BE83" s="71"/>
      <c r="BF83" s="72"/>
      <c r="BG83" s="73"/>
      <c r="BH83" s="74"/>
      <c r="BI83" s="713" t="s">
        <v>77</v>
      </c>
      <c r="BJ83" s="214">
        <f>BJ81:BJ81</f>
        <v>0</v>
      </c>
      <c r="BK83" s="214"/>
      <c r="BL83" s="214"/>
      <c r="BM83" s="709" t="s">
        <v>76</v>
      </c>
      <c r="BN83" s="214">
        <f>BN81:BN81</f>
        <v>0</v>
      </c>
      <c r="BO83" s="214"/>
      <c r="BP83" s="214"/>
      <c r="BQ83" s="709" t="s">
        <v>76</v>
      </c>
      <c r="BR83" s="244">
        <f>BR81:BR81</f>
        <v>0</v>
      </c>
      <c r="BS83" s="244"/>
      <c r="BT83" s="244"/>
      <c r="BU83" s="230"/>
      <c r="BV83" s="231"/>
      <c r="BW83" s="234"/>
      <c r="BX83" s="235"/>
      <c r="BY83" s="236"/>
      <c r="BZ83" s="59"/>
      <c r="CA83" s="47"/>
      <c r="CB83" s="47"/>
      <c r="CC83" s="47"/>
    </row>
    <row r="84" spans="2:81" s="49" customFormat="1" ht="21" customHeight="1">
      <c r="B84" s="729"/>
      <c r="C84" s="730"/>
      <c r="D84" s="324"/>
      <c r="E84" s="325"/>
      <c r="F84" s="325"/>
      <c r="G84" s="306"/>
      <c r="H84" s="664"/>
      <c r="I84" s="326"/>
      <c r="J84" s="731"/>
      <c r="K84" s="731"/>
      <c r="L84" s="732"/>
      <c r="M84" s="287">
        <f>VLOOKUP($E83,男子,8,FALSE)</f>
        <v>0</v>
      </c>
      <c r="N84" s="288"/>
      <c r="O84" s="288"/>
      <c r="P84" s="288"/>
      <c r="Q84" s="289"/>
      <c r="R84" s="288">
        <f>VLOOKUP($E83,男子,9,FALSE)</f>
        <v>0</v>
      </c>
      <c r="S84" s="288"/>
      <c r="T84" s="288"/>
      <c r="U84" s="288"/>
      <c r="V84" s="290"/>
      <c r="W84" s="318"/>
      <c r="X84" s="725"/>
      <c r="Y84" s="726"/>
      <c r="Z84" s="714"/>
      <c r="AA84" s="728"/>
      <c r="AB84" s="723"/>
      <c r="AC84" s="716"/>
      <c r="AD84" s="724"/>
      <c r="AE84" s="716"/>
      <c r="AF84" s="716"/>
      <c r="AG84" s="724"/>
      <c r="AH84" s="716"/>
      <c r="AI84" s="716"/>
      <c r="AJ84" s="717"/>
      <c r="AK84" s="305"/>
      <c r="AL84" s="718"/>
      <c r="AM84" s="916"/>
      <c r="AN84" s="924"/>
      <c r="AO84" s="706">
        <f>AO82</f>
        <v>0</v>
      </c>
      <c r="AP84" s="707"/>
      <c r="AQ84" s="707"/>
      <c r="AR84" s="707"/>
      <c r="AS84" s="707"/>
      <c r="AT84" s="707"/>
      <c r="AU84" s="707"/>
      <c r="AV84" s="707"/>
      <c r="AW84" s="707"/>
      <c r="AX84" s="707"/>
      <c r="AY84" s="707"/>
      <c r="AZ84" s="707"/>
      <c r="BA84" s="707"/>
      <c r="BB84" s="707"/>
      <c r="BC84" s="707"/>
      <c r="BD84" s="707"/>
      <c r="BE84" s="707"/>
      <c r="BF84" s="707"/>
      <c r="BG84" s="707"/>
      <c r="BH84" s="708"/>
      <c r="BI84" s="714"/>
      <c r="BJ84" s="711"/>
      <c r="BK84" s="711"/>
      <c r="BL84" s="711"/>
      <c r="BM84" s="710"/>
      <c r="BN84" s="711"/>
      <c r="BO84" s="711"/>
      <c r="BP84" s="711"/>
      <c r="BQ84" s="710"/>
      <c r="BR84" s="711"/>
      <c r="BS84" s="711"/>
      <c r="BT84" s="711"/>
      <c r="BU84" s="282"/>
      <c r="BV84" s="703"/>
      <c r="BW84" s="284"/>
      <c r="BX84" s="704"/>
      <c r="BY84" s="705"/>
      <c r="BZ84" s="60"/>
      <c r="CA84" s="1"/>
      <c r="CB84" s="1"/>
      <c r="CC84" s="1"/>
    </row>
    <row r="85" spans="2:81" s="48" customFormat="1" ht="9.75" customHeight="1">
      <c r="B85" s="697">
        <v>3</v>
      </c>
      <c r="C85" s="698"/>
      <c r="D85" s="699" t="s">
        <v>110</v>
      </c>
      <c r="E85" s="272">
        <v>30</v>
      </c>
      <c r="F85" s="272"/>
      <c r="G85" s="202"/>
      <c r="H85" s="665">
        <f>VLOOKUP(E85,男子,2,FALSE)</f>
        <v>0</v>
      </c>
      <c r="I85" s="700" t="str">
        <f>VLOOKUP($E85,男子,3,FALSE)</f>
        <v>選手</v>
      </c>
      <c r="J85" s="701"/>
      <c r="K85" s="701"/>
      <c r="L85" s="702"/>
      <c r="M85" s="255">
        <f>VLOOKUP($E85,男子,15,FALSE)</f>
      </c>
      <c r="N85" s="256"/>
      <c r="O85" s="256"/>
      <c r="P85" s="256"/>
      <c r="Q85" s="257"/>
      <c r="R85" s="256">
        <f>VLOOKUP($E85,男子,16,FALSE)</f>
      </c>
      <c r="S85" s="256"/>
      <c r="T85" s="256"/>
      <c r="U85" s="256"/>
      <c r="V85" s="256"/>
      <c r="W85" s="692" t="str">
        <f>VLOOKUP($E85,男子,4,FALSE)</f>
        <v>男</v>
      </c>
      <c r="X85" s="693"/>
      <c r="Y85" s="694"/>
      <c r="Z85" s="676" t="str">
        <f>VLOOKUP($E85,男子,5,FALSE)</f>
        <v>平成</v>
      </c>
      <c r="AA85" s="695"/>
      <c r="AB85" s="686">
        <f>VLOOKUP($E85,男子,11,FALSE)</f>
        <v>0</v>
      </c>
      <c r="AC85" s="687"/>
      <c r="AD85" s="689" t="s">
        <v>51</v>
      </c>
      <c r="AE85" s="678">
        <f>VLOOKUP($E85,男子,12,FALSE)</f>
        <v>0</v>
      </c>
      <c r="AF85" s="679"/>
      <c r="AG85" s="691" t="s">
        <v>50</v>
      </c>
      <c r="AH85" s="678">
        <f>VLOOKUP($E85,男子,13,FALSE)</f>
        <v>0</v>
      </c>
      <c r="AI85" s="679"/>
      <c r="AJ85" s="681" t="s">
        <v>44</v>
      </c>
      <c r="AK85" s="682">
        <f>VLOOKUP($E85,男子,10,FALSE)</f>
        <v>0</v>
      </c>
      <c r="AL85" s="683"/>
      <c r="AM85" s="925" t="s">
        <v>384</v>
      </c>
      <c r="AN85" s="915"/>
      <c r="AO85" s="82" t="s">
        <v>75</v>
      </c>
      <c r="AP85" s="675">
        <f>AP83</f>
        <v>0</v>
      </c>
      <c r="AQ85" s="675"/>
      <c r="AR85" s="675"/>
      <c r="AS85" s="75" t="s">
        <v>76</v>
      </c>
      <c r="AT85" s="672">
        <f>AT83</f>
        <v>0</v>
      </c>
      <c r="AU85" s="672"/>
      <c r="AV85" s="672"/>
      <c r="AW85" s="83"/>
      <c r="AX85" s="83"/>
      <c r="AY85" s="83"/>
      <c r="AZ85" s="83"/>
      <c r="BA85" s="83"/>
      <c r="BB85" s="83"/>
      <c r="BC85" s="83"/>
      <c r="BD85" s="83"/>
      <c r="BE85" s="83"/>
      <c r="BF85" s="84"/>
      <c r="BG85" s="85"/>
      <c r="BH85" s="86"/>
      <c r="BI85" s="676" t="s">
        <v>77</v>
      </c>
      <c r="BJ85" s="674">
        <f>BJ83:BJ83</f>
        <v>0</v>
      </c>
      <c r="BK85" s="674"/>
      <c r="BL85" s="674"/>
      <c r="BM85" s="672" t="s">
        <v>76</v>
      </c>
      <c r="BN85" s="674">
        <f>BN83:BN83</f>
        <v>0</v>
      </c>
      <c r="BO85" s="674"/>
      <c r="BP85" s="674"/>
      <c r="BQ85" s="672" t="s">
        <v>76</v>
      </c>
      <c r="BR85" s="295">
        <f>BR83:BR83</f>
        <v>0</v>
      </c>
      <c r="BS85" s="295"/>
      <c r="BT85" s="295"/>
      <c r="BU85" s="667"/>
      <c r="BV85" s="668"/>
      <c r="BW85" s="669"/>
      <c r="BX85" s="670"/>
      <c r="BY85" s="671"/>
      <c r="BZ85" s="59"/>
      <c r="CA85" s="47"/>
      <c r="CB85" s="47"/>
      <c r="CC85" s="47"/>
    </row>
    <row r="86" spans="2:81" s="49" customFormat="1" ht="21" customHeight="1" thickBot="1">
      <c r="B86" s="268"/>
      <c r="C86" s="269"/>
      <c r="D86" s="271"/>
      <c r="E86" s="273"/>
      <c r="F86" s="273"/>
      <c r="G86" s="200"/>
      <c r="H86" s="281"/>
      <c r="I86" s="277"/>
      <c r="J86" s="278"/>
      <c r="K86" s="278"/>
      <c r="L86" s="279"/>
      <c r="M86" s="240">
        <f>VLOOKUP($E85,男子,8,FALSE)</f>
        <v>0</v>
      </c>
      <c r="N86" s="241"/>
      <c r="O86" s="241"/>
      <c r="P86" s="241"/>
      <c r="Q86" s="242"/>
      <c r="R86" s="241">
        <f>VLOOKUP($E85,男子,9,FALSE)</f>
        <v>0</v>
      </c>
      <c r="S86" s="241"/>
      <c r="T86" s="241"/>
      <c r="U86" s="241"/>
      <c r="V86" s="243"/>
      <c r="W86" s="261"/>
      <c r="X86" s="262"/>
      <c r="Y86" s="263"/>
      <c r="Z86" s="677"/>
      <c r="AA86" s="696"/>
      <c r="AB86" s="688"/>
      <c r="AC86" s="680"/>
      <c r="AD86" s="690"/>
      <c r="AE86" s="680"/>
      <c r="AF86" s="680"/>
      <c r="AG86" s="690"/>
      <c r="AH86" s="680"/>
      <c r="AI86" s="680"/>
      <c r="AJ86" s="204"/>
      <c r="AK86" s="201"/>
      <c r="AL86" s="200"/>
      <c r="AM86" s="920"/>
      <c r="AN86" s="921"/>
      <c r="AO86" s="215">
        <f>AO84</f>
        <v>0</v>
      </c>
      <c r="AP86" s="211"/>
      <c r="AQ86" s="211"/>
      <c r="AR86" s="211"/>
      <c r="AS86" s="211"/>
      <c r="AT86" s="211"/>
      <c r="AU86" s="211"/>
      <c r="AV86" s="211"/>
      <c r="AW86" s="211"/>
      <c r="AX86" s="211"/>
      <c r="AY86" s="211"/>
      <c r="AZ86" s="211"/>
      <c r="BA86" s="211"/>
      <c r="BB86" s="211"/>
      <c r="BC86" s="211"/>
      <c r="BD86" s="211"/>
      <c r="BE86" s="211"/>
      <c r="BF86" s="211"/>
      <c r="BG86" s="211"/>
      <c r="BH86" s="210"/>
      <c r="BI86" s="677"/>
      <c r="BJ86" s="245"/>
      <c r="BK86" s="245"/>
      <c r="BL86" s="245"/>
      <c r="BM86" s="673"/>
      <c r="BN86" s="245"/>
      <c r="BO86" s="245"/>
      <c r="BP86" s="245"/>
      <c r="BQ86" s="673"/>
      <c r="BR86" s="245"/>
      <c r="BS86" s="245"/>
      <c r="BT86" s="245"/>
      <c r="BU86" s="232"/>
      <c r="BV86" s="233"/>
      <c r="BW86" s="237"/>
      <c r="BX86" s="238"/>
      <c r="BY86" s="239"/>
      <c r="BZ86" s="60"/>
      <c r="CA86" s="1"/>
      <c r="CB86" s="1"/>
      <c r="CC86" s="1"/>
    </row>
    <row r="87" spans="2:81" s="48" customFormat="1" ht="9.75" customHeight="1">
      <c r="B87" s="747">
        <v>3</v>
      </c>
      <c r="C87" s="748"/>
      <c r="D87" s="749" t="s">
        <v>111</v>
      </c>
      <c r="E87" s="272">
        <v>31</v>
      </c>
      <c r="F87" s="272"/>
      <c r="G87" s="202"/>
      <c r="H87" s="666">
        <f>VLOOKUP(E87,男子,2,FALSE)</f>
        <v>0</v>
      </c>
      <c r="I87" s="750" t="str">
        <f>VLOOKUP($E87,男子,3,FALSE)</f>
        <v>選手</v>
      </c>
      <c r="J87" s="751"/>
      <c r="K87" s="751"/>
      <c r="L87" s="752"/>
      <c r="M87" s="447">
        <f>VLOOKUP($E87,男子,15,FALSE)</f>
      </c>
      <c r="N87" s="448"/>
      <c r="O87" s="448"/>
      <c r="P87" s="448"/>
      <c r="Q87" s="449"/>
      <c r="R87" s="448">
        <f>VLOOKUP($E87,男子,16,FALSE)</f>
      </c>
      <c r="S87" s="448"/>
      <c r="T87" s="448"/>
      <c r="U87" s="448"/>
      <c r="V87" s="448"/>
      <c r="W87" s="753" t="str">
        <f>VLOOKUP($E87,男子,4,FALSE)</f>
        <v>男</v>
      </c>
      <c r="X87" s="451"/>
      <c r="Y87" s="754"/>
      <c r="Z87" s="738" t="str">
        <f>VLOOKUP($E87,男子,5,FALSE)</f>
        <v>平成</v>
      </c>
      <c r="AA87" s="755"/>
      <c r="AB87" s="756">
        <f>VLOOKUP($E87,男子,11,FALSE)</f>
        <v>0</v>
      </c>
      <c r="AC87" s="757"/>
      <c r="AD87" s="743" t="s">
        <v>51</v>
      </c>
      <c r="AE87" s="744">
        <f>VLOOKUP($E87,男子,12,FALSE)</f>
        <v>0</v>
      </c>
      <c r="AF87" s="745"/>
      <c r="AG87" s="746" t="s">
        <v>50</v>
      </c>
      <c r="AH87" s="744">
        <f>VLOOKUP($E87,男子,13,FALSE)</f>
        <v>0</v>
      </c>
      <c r="AI87" s="745"/>
      <c r="AJ87" s="739" t="s">
        <v>44</v>
      </c>
      <c r="AK87" s="740">
        <f>VLOOKUP($E87,男子,10,FALSE)</f>
        <v>0</v>
      </c>
      <c r="AL87" s="741"/>
      <c r="AM87" s="922" t="s">
        <v>384</v>
      </c>
      <c r="AN87" s="923"/>
      <c r="AO87" s="77" t="s">
        <v>75</v>
      </c>
      <c r="AP87" s="742">
        <f>AP85</f>
        <v>0</v>
      </c>
      <c r="AQ87" s="742"/>
      <c r="AR87" s="742"/>
      <c r="AS87" s="76" t="s">
        <v>76</v>
      </c>
      <c r="AT87" s="734">
        <f>AT85</f>
        <v>0</v>
      </c>
      <c r="AU87" s="734"/>
      <c r="AV87" s="734"/>
      <c r="AW87" s="78"/>
      <c r="AX87" s="78"/>
      <c r="AY87" s="78"/>
      <c r="AZ87" s="78"/>
      <c r="BA87" s="78"/>
      <c r="BB87" s="78"/>
      <c r="BC87" s="78"/>
      <c r="BD87" s="78"/>
      <c r="BE87" s="78"/>
      <c r="BF87" s="79"/>
      <c r="BG87" s="80"/>
      <c r="BH87" s="81"/>
      <c r="BI87" s="738" t="s">
        <v>77</v>
      </c>
      <c r="BJ87" s="474">
        <f>BJ85:BJ85</f>
        <v>0</v>
      </c>
      <c r="BK87" s="474"/>
      <c r="BL87" s="474"/>
      <c r="BM87" s="734" t="s">
        <v>76</v>
      </c>
      <c r="BN87" s="474">
        <f>BN85:BN85</f>
        <v>0</v>
      </c>
      <c r="BO87" s="474"/>
      <c r="BP87" s="474"/>
      <c r="BQ87" s="734" t="s">
        <v>76</v>
      </c>
      <c r="BR87" s="735">
        <f>BR85:BR85</f>
        <v>0</v>
      </c>
      <c r="BS87" s="735"/>
      <c r="BT87" s="735"/>
      <c r="BU87" s="736"/>
      <c r="BV87" s="737"/>
      <c r="BW87" s="733"/>
      <c r="BX87" s="364"/>
      <c r="BY87" s="365"/>
      <c r="BZ87" s="59"/>
      <c r="CA87" s="47"/>
      <c r="CB87" s="47"/>
      <c r="CC87" s="47"/>
    </row>
    <row r="88" spans="2:81" s="49" customFormat="1" ht="21" customHeight="1">
      <c r="B88" s="729"/>
      <c r="C88" s="730"/>
      <c r="D88" s="324"/>
      <c r="E88" s="325"/>
      <c r="F88" s="325"/>
      <c r="G88" s="306"/>
      <c r="H88" s="664"/>
      <c r="I88" s="326"/>
      <c r="J88" s="731"/>
      <c r="K88" s="731"/>
      <c r="L88" s="732"/>
      <c r="M88" s="287">
        <f>VLOOKUP($E87,男子,8,FALSE)</f>
        <v>0</v>
      </c>
      <c r="N88" s="288"/>
      <c r="O88" s="288"/>
      <c r="P88" s="288"/>
      <c r="Q88" s="289"/>
      <c r="R88" s="288">
        <f>VLOOKUP($E87,男子,9,FALSE)</f>
        <v>0</v>
      </c>
      <c r="S88" s="288"/>
      <c r="T88" s="288"/>
      <c r="U88" s="288"/>
      <c r="V88" s="290"/>
      <c r="W88" s="318"/>
      <c r="X88" s="725"/>
      <c r="Y88" s="726"/>
      <c r="Z88" s="714"/>
      <c r="AA88" s="728"/>
      <c r="AB88" s="723"/>
      <c r="AC88" s="716"/>
      <c r="AD88" s="724"/>
      <c r="AE88" s="716"/>
      <c r="AF88" s="716"/>
      <c r="AG88" s="724"/>
      <c r="AH88" s="716"/>
      <c r="AI88" s="716"/>
      <c r="AJ88" s="717"/>
      <c r="AK88" s="305"/>
      <c r="AL88" s="718"/>
      <c r="AM88" s="916"/>
      <c r="AN88" s="924"/>
      <c r="AO88" s="706">
        <f>AO86</f>
        <v>0</v>
      </c>
      <c r="AP88" s="707"/>
      <c r="AQ88" s="707"/>
      <c r="AR88" s="707"/>
      <c r="AS88" s="707"/>
      <c r="AT88" s="707"/>
      <c r="AU88" s="707"/>
      <c r="AV88" s="707"/>
      <c r="AW88" s="707"/>
      <c r="AX88" s="707"/>
      <c r="AY88" s="707"/>
      <c r="AZ88" s="707"/>
      <c r="BA88" s="707"/>
      <c r="BB88" s="707"/>
      <c r="BC88" s="707"/>
      <c r="BD88" s="707"/>
      <c r="BE88" s="707"/>
      <c r="BF88" s="707"/>
      <c r="BG88" s="707"/>
      <c r="BH88" s="708"/>
      <c r="BI88" s="714"/>
      <c r="BJ88" s="711"/>
      <c r="BK88" s="711"/>
      <c r="BL88" s="711"/>
      <c r="BM88" s="710"/>
      <c r="BN88" s="711"/>
      <c r="BO88" s="711"/>
      <c r="BP88" s="711"/>
      <c r="BQ88" s="710"/>
      <c r="BR88" s="711"/>
      <c r="BS88" s="711"/>
      <c r="BT88" s="711"/>
      <c r="BU88" s="282"/>
      <c r="BV88" s="703"/>
      <c r="BW88" s="284"/>
      <c r="BX88" s="704"/>
      <c r="BY88" s="705"/>
      <c r="BZ88" s="60"/>
      <c r="CA88" s="1"/>
      <c r="CB88" s="1"/>
      <c r="CC88" s="1"/>
    </row>
    <row r="89" spans="2:81" s="48" customFormat="1" ht="9.75" customHeight="1">
      <c r="B89" s="266">
        <v>3</v>
      </c>
      <c r="C89" s="267"/>
      <c r="D89" s="270" t="s">
        <v>112</v>
      </c>
      <c r="E89" s="272">
        <v>32</v>
      </c>
      <c r="F89" s="272"/>
      <c r="G89" s="202"/>
      <c r="H89" s="280">
        <f>VLOOKUP(E89,男子,2,FALSE)</f>
        <v>0</v>
      </c>
      <c r="I89" s="274" t="str">
        <f>VLOOKUP($E89,男子,3,FALSE)</f>
        <v>選手</v>
      </c>
      <c r="J89" s="275"/>
      <c r="K89" s="275"/>
      <c r="L89" s="276"/>
      <c r="M89" s="255">
        <f>VLOOKUP($E89,男子,15,FALSE)</f>
      </c>
      <c r="N89" s="256"/>
      <c r="O89" s="256"/>
      <c r="P89" s="256"/>
      <c r="Q89" s="257"/>
      <c r="R89" s="256">
        <f>VLOOKUP($E89,男子,16,FALSE)</f>
      </c>
      <c r="S89" s="256"/>
      <c r="T89" s="256"/>
      <c r="U89" s="256"/>
      <c r="V89" s="256"/>
      <c r="W89" s="258" t="str">
        <f>VLOOKUP($E89,男子,4,FALSE)</f>
        <v>男</v>
      </c>
      <c r="X89" s="259"/>
      <c r="Y89" s="260"/>
      <c r="Z89" s="713" t="str">
        <f>VLOOKUP($E89,男子,5,FALSE)</f>
        <v>平成</v>
      </c>
      <c r="AA89" s="727"/>
      <c r="AB89" s="249">
        <f>VLOOKUP($E89,男子,11,FALSE)</f>
        <v>0</v>
      </c>
      <c r="AC89" s="722"/>
      <c r="AD89" s="252" t="s">
        <v>51</v>
      </c>
      <c r="AE89" s="209">
        <f>VLOOKUP($E89,男子,12,FALSE)</f>
        <v>0</v>
      </c>
      <c r="AF89" s="715"/>
      <c r="AG89" s="254" t="s">
        <v>50</v>
      </c>
      <c r="AH89" s="209">
        <f>VLOOKUP($E89,男子,13,FALSE)</f>
        <v>0</v>
      </c>
      <c r="AI89" s="715"/>
      <c r="AJ89" s="205" t="s">
        <v>44</v>
      </c>
      <c r="AK89" s="203">
        <f>VLOOKUP($E89,男子,10,FALSE)</f>
        <v>0</v>
      </c>
      <c r="AL89" s="202"/>
      <c r="AM89" s="918" t="s">
        <v>384</v>
      </c>
      <c r="AN89" s="919"/>
      <c r="AO89" s="67" t="s">
        <v>75</v>
      </c>
      <c r="AP89" s="712">
        <f>AP87</f>
        <v>0</v>
      </c>
      <c r="AQ89" s="712"/>
      <c r="AR89" s="712"/>
      <c r="AS89" s="66" t="s">
        <v>76</v>
      </c>
      <c r="AT89" s="709">
        <f>AT87</f>
        <v>0</v>
      </c>
      <c r="AU89" s="709"/>
      <c r="AV89" s="709"/>
      <c r="AW89" s="71"/>
      <c r="AX89" s="71"/>
      <c r="AY89" s="71"/>
      <c r="AZ89" s="71"/>
      <c r="BA89" s="71"/>
      <c r="BB89" s="71"/>
      <c r="BC89" s="71"/>
      <c r="BD89" s="71"/>
      <c r="BE89" s="71"/>
      <c r="BF89" s="72"/>
      <c r="BG89" s="73"/>
      <c r="BH89" s="74"/>
      <c r="BI89" s="713" t="s">
        <v>77</v>
      </c>
      <c r="BJ89" s="214">
        <f>BJ87:BJ87</f>
        <v>0</v>
      </c>
      <c r="BK89" s="214"/>
      <c r="BL89" s="214"/>
      <c r="BM89" s="709" t="s">
        <v>76</v>
      </c>
      <c r="BN89" s="214">
        <f>BN87:BN87</f>
        <v>0</v>
      </c>
      <c r="BO89" s="214"/>
      <c r="BP89" s="214"/>
      <c r="BQ89" s="709" t="s">
        <v>76</v>
      </c>
      <c r="BR89" s="244">
        <f>BR87:BR87</f>
        <v>0</v>
      </c>
      <c r="BS89" s="244"/>
      <c r="BT89" s="244"/>
      <c r="BU89" s="230"/>
      <c r="BV89" s="231"/>
      <c r="BW89" s="234"/>
      <c r="BX89" s="235"/>
      <c r="BY89" s="236"/>
      <c r="BZ89" s="59"/>
      <c r="CA89" s="47"/>
      <c r="CB89" s="47"/>
      <c r="CC89" s="47"/>
    </row>
    <row r="90" spans="2:81" s="49" customFormat="1" ht="21" customHeight="1">
      <c r="B90" s="729"/>
      <c r="C90" s="730"/>
      <c r="D90" s="324"/>
      <c r="E90" s="325"/>
      <c r="F90" s="325"/>
      <c r="G90" s="306"/>
      <c r="H90" s="664"/>
      <c r="I90" s="326"/>
      <c r="J90" s="731"/>
      <c r="K90" s="731"/>
      <c r="L90" s="732"/>
      <c r="M90" s="287">
        <f>VLOOKUP($E89,男子,8,FALSE)</f>
        <v>0</v>
      </c>
      <c r="N90" s="288"/>
      <c r="O90" s="288"/>
      <c r="P90" s="288"/>
      <c r="Q90" s="289"/>
      <c r="R90" s="288">
        <f>VLOOKUP($E89,男子,9,FALSE)</f>
        <v>0</v>
      </c>
      <c r="S90" s="288"/>
      <c r="T90" s="288"/>
      <c r="U90" s="288"/>
      <c r="V90" s="290"/>
      <c r="W90" s="318"/>
      <c r="X90" s="725"/>
      <c r="Y90" s="726"/>
      <c r="Z90" s="714"/>
      <c r="AA90" s="728"/>
      <c r="AB90" s="723"/>
      <c r="AC90" s="716"/>
      <c r="AD90" s="724"/>
      <c r="AE90" s="716"/>
      <c r="AF90" s="716"/>
      <c r="AG90" s="724"/>
      <c r="AH90" s="716"/>
      <c r="AI90" s="716"/>
      <c r="AJ90" s="717"/>
      <c r="AK90" s="305"/>
      <c r="AL90" s="718"/>
      <c r="AM90" s="916"/>
      <c r="AN90" s="924"/>
      <c r="AO90" s="706">
        <f>AO88</f>
        <v>0</v>
      </c>
      <c r="AP90" s="707"/>
      <c r="AQ90" s="707"/>
      <c r="AR90" s="707"/>
      <c r="AS90" s="707"/>
      <c r="AT90" s="707"/>
      <c r="AU90" s="707"/>
      <c r="AV90" s="707"/>
      <c r="AW90" s="707"/>
      <c r="AX90" s="707"/>
      <c r="AY90" s="707"/>
      <c r="AZ90" s="707"/>
      <c r="BA90" s="707"/>
      <c r="BB90" s="707"/>
      <c r="BC90" s="707"/>
      <c r="BD90" s="707"/>
      <c r="BE90" s="707"/>
      <c r="BF90" s="707"/>
      <c r="BG90" s="707"/>
      <c r="BH90" s="708"/>
      <c r="BI90" s="714"/>
      <c r="BJ90" s="711"/>
      <c r="BK90" s="711"/>
      <c r="BL90" s="711"/>
      <c r="BM90" s="710"/>
      <c r="BN90" s="711"/>
      <c r="BO90" s="711"/>
      <c r="BP90" s="711"/>
      <c r="BQ90" s="710"/>
      <c r="BR90" s="711"/>
      <c r="BS90" s="711"/>
      <c r="BT90" s="711"/>
      <c r="BU90" s="282"/>
      <c r="BV90" s="703"/>
      <c r="BW90" s="284"/>
      <c r="BX90" s="704"/>
      <c r="BY90" s="705"/>
      <c r="BZ90" s="60"/>
      <c r="CA90" s="1"/>
      <c r="CB90" s="1"/>
      <c r="CC90" s="1"/>
    </row>
    <row r="91" spans="2:81" s="48" customFormat="1" ht="9.75" customHeight="1">
      <c r="B91" s="266">
        <v>3</v>
      </c>
      <c r="C91" s="267"/>
      <c r="D91" s="270" t="s">
        <v>113</v>
      </c>
      <c r="E91" s="272">
        <v>33</v>
      </c>
      <c r="F91" s="272"/>
      <c r="G91" s="202"/>
      <c r="H91" s="280">
        <f>VLOOKUP(E91,男子,2,FALSE)</f>
        <v>0</v>
      </c>
      <c r="I91" s="274" t="str">
        <f>VLOOKUP($E91,男子,3,FALSE)</f>
        <v>選手</v>
      </c>
      <c r="J91" s="275"/>
      <c r="K91" s="275"/>
      <c r="L91" s="276"/>
      <c r="M91" s="255">
        <f>VLOOKUP($E91,男子,15,FALSE)</f>
      </c>
      <c r="N91" s="256"/>
      <c r="O91" s="256"/>
      <c r="P91" s="256"/>
      <c r="Q91" s="257"/>
      <c r="R91" s="256">
        <f>VLOOKUP($E91,男子,16,FALSE)</f>
      </c>
      <c r="S91" s="256"/>
      <c r="T91" s="256"/>
      <c r="U91" s="256"/>
      <c r="V91" s="256"/>
      <c r="W91" s="258" t="str">
        <f>VLOOKUP($E91,男子,4,FALSE)</f>
        <v>男</v>
      </c>
      <c r="X91" s="259"/>
      <c r="Y91" s="260"/>
      <c r="Z91" s="713" t="str">
        <f>VLOOKUP($E91,男子,5,FALSE)</f>
        <v>平成</v>
      </c>
      <c r="AA91" s="727"/>
      <c r="AB91" s="249">
        <f>VLOOKUP($E91,男子,11,FALSE)</f>
        <v>0</v>
      </c>
      <c r="AC91" s="722"/>
      <c r="AD91" s="252" t="s">
        <v>51</v>
      </c>
      <c r="AE91" s="209">
        <f>VLOOKUP($E91,男子,12,FALSE)</f>
        <v>0</v>
      </c>
      <c r="AF91" s="715"/>
      <c r="AG91" s="254" t="s">
        <v>50</v>
      </c>
      <c r="AH91" s="209">
        <f>VLOOKUP($E91,男子,13,FALSE)</f>
        <v>0</v>
      </c>
      <c r="AI91" s="715"/>
      <c r="AJ91" s="205" t="s">
        <v>44</v>
      </c>
      <c r="AK91" s="203">
        <f>VLOOKUP($E91,男子,10,FALSE)</f>
        <v>0</v>
      </c>
      <c r="AL91" s="202"/>
      <c r="AM91" s="918" t="s">
        <v>384</v>
      </c>
      <c r="AN91" s="919"/>
      <c r="AO91" s="67" t="s">
        <v>75</v>
      </c>
      <c r="AP91" s="712">
        <f>AP89</f>
        <v>0</v>
      </c>
      <c r="AQ91" s="712"/>
      <c r="AR91" s="712"/>
      <c r="AS91" s="66" t="s">
        <v>76</v>
      </c>
      <c r="AT91" s="709">
        <f>AT89</f>
        <v>0</v>
      </c>
      <c r="AU91" s="709"/>
      <c r="AV91" s="709"/>
      <c r="AW91" s="71"/>
      <c r="AX91" s="71"/>
      <c r="AY91" s="71"/>
      <c r="AZ91" s="71"/>
      <c r="BA91" s="71"/>
      <c r="BB91" s="71"/>
      <c r="BC91" s="71"/>
      <c r="BD91" s="71"/>
      <c r="BE91" s="71"/>
      <c r="BF91" s="72"/>
      <c r="BG91" s="73"/>
      <c r="BH91" s="74"/>
      <c r="BI91" s="713" t="s">
        <v>77</v>
      </c>
      <c r="BJ91" s="214">
        <f>BJ89:BJ89</f>
        <v>0</v>
      </c>
      <c r="BK91" s="214"/>
      <c r="BL91" s="214"/>
      <c r="BM91" s="709" t="s">
        <v>76</v>
      </c>
      <c r="BN91" s="214">
        <f>BN89:BN89</f>
        <v>0</v>
      </c>
      <c r="BO91" s="214"/>
      <c r="BP91" s="214"/>
      <c r="BQ91" s="709" t="s">
        <v>76</v>
      </c>
      <c r="BR91" s="244">
        <f>BR89:BR89</f>
        <v>0</v>
      </c>
      <c r="BS91" s="244"/>
      <c r="BT91" s="244"/>
      <c r="BU91" s="230"/>
      <c r="BV91" s="231"/>
      <c r="BW91" s="234"/>
      <c r="BX91" s="235"/>
      <c r="BY91" s="236"/>
      <c r="BZ91" s="59"/>
      <c r="CA91" s="47"/>
      <c r="CB91" s="47"/>
      <c r="CC91" s="47"/>
    </row>
    <row r="92" spans="2:81" s="49" customFormat="1" ht="21" customHeight="1">
      <c r="B92" s="729"/>
      <c r="C92" s="730"/>
      <c r="D92" s="324"/>
      <c r="E92" s="325"/>
      <c r="F92" s="325"/>
      <c r="G92" s="306"/>
      <c r="H92" s="664"/>
      <c r="I92" s="326"/>
      <c r="J92" s="731"/>
      <c r="K92" s="731"/>
      <c r="L92" s="732"/>
      <c r="M92" s="287">
        <f>VLOOKUP($E91,男子,8,FALSE)</f>
        <v>0</v>
      </c>
      <c r="N92" s="288"/>
      <c r="O92" s="288"/>
      <c r="P92" s="288"/>
      <c r="Q92" s="289"/>
      <c r="R92" s="288">
        <f>VLOOKUP($E91,男子,9,FALSE)</f>
        <v>0</v>
      </c>
      <c r="S92" s="288"/>
      <c r="T92" s="288"/>
      <c r="U92" s="288"/>
      <c r="V92" s="290"/>
      <c r="W92" s="318"/>
      <c r="X92" s="725"/>
      <c r="Y92" s="726"/>
      <c r="Z92" s="714"/>
      <c r="AA92" s="728"/>
      <c r="AB92" s="723"/>
      <c r="AC92" s="716"/>
      <c r="AD92" s="724"/>
      <c r="AE92" s="716"/>
      <c r="AF92" s="716"/>
      <c r="AG92" s="724"/>
      <c r="AH92" s="716"/>
      <c r="AI92" s="716"/>
      <c r="AJ92" s="717"/>
      <c r="AK92" s="305"/>
      <c r="AL92" s="718"/>
      <c r="AM92" s="916"/>
      <c r="AN92" s="924"/>
      <c r="AO92" s="706">
        <f>AO90</f>
        <v>0</v>
      </c>
      <c r="AP92" s="707"/>
      <c r="AQ92" s="707"/>
      <c r="AR92" s="707"/>
      <c r="AS92" s="707"/>
      <c r="AT92" s="707"/>
      <c r="AU92" s="707"/>
      <c r="AV92" s="707"/>
      <c r="AW92" s="707"/>
      <c r="AX92" s="707"/>
      <c r="AY92" s="707"/>
      <c r="AZ92" s="707"/>
      <c r="BA92" s="707"/>
      <c r="BB92" s="707"/>
      <c r="BC92" s="707"/>
      <c r="BD92" s="707"/>
      <c r="BE92" s="707"/>
      <c r="BF92" s="707"/>
      <c r="BG92" s="707"/>
      <c r="BH92" s="708"/>
      <c r="BI92" s="714"/>
      <c r="BJ92" s="711"/>
      <c r="BK92" s="711"/>
      <c r="BL92" s="711"/>
      <c r="BM92" s="710"/>
      <c r="BN92" s="711"/>
      <c r="BO92" s="711"/>
      <c r="BP92" s="711"/>
      <c r="BQ92" s="710"/>
      <c r="BR92" s="711"/>
      <c r="BS92" s="711"/>
      <c r="BT92" s="711"/>
      <c r="BU92" s="282"/>
      <c r="BV92" s="703"/>
      <c r="BW92" s="284"/>
      <c r="BX92" s="704"/>
      <c r="BY92" s="705"/>
      <c r="BZ92" s="60"/>
      <c r="CA92" s="1"/>
      <c r="CB92" s="1"/>
      <c r="CC92" s="1"/>
    </row>
    <row r="93" spans="2:81" s="48" customFormat="1" ht="9.75" customHeight="1">
      <c r="B93" s="266">
        <v>3</v>
      </c>
      <c r="C93" s="267"/>
      <c r="D93" s="270" t="s">
        <v>114</v>
      </c>
      <c r="E93" s="272">
        <v>34</v>
      </c>
      <c r="F93" s="272"/>
      <c r="G93" s="202"/>
      <c r="H93" s="280">
        <f>VLOOKUP(E93,男子,2,FALSE)</f>
        <v>0</v>
      </c>
      <c r="I93" s="274" t="str">
        <f>VLOOKUP($E93,男子,3,FALSE)</f>
        <v>選手</v>
      </c>
      <c r="J93" s="275"/>
      <c r="K93" s="275"/>
      <c r="L93" s="276"/>
      <c r="M93" s="315">
        <f>VLOOKUP($E93,男子,15,FALSE)</f>
      </c>
      <c r="N93" s="316"/>
      <c r="O93" s="316"/>
      <c r="P93" s="316"/>
      <c r="Q93" s="317"/>
      <c r="R93" s="316">
        <f>VLOOKUP($E93,男子,16,FALSE)</f>
      </c>
      <c r="S93" s="316"/>
      <c r="T93" s="316"/>
      <c r="U93" s="316"/>
      <c r="V93" s="316"/>
      <c r="W93" s="258" t="str">
        <f>VLOOKUP($E93,男子,4,FALSE)</f>
        <v>男</v>
      </c>
      <c r="X93" s="259"/>
      <c r="Y93" s="260"/>
      <c r="Z93" s="713" t="str">
        <f>VLOOKUP($E93,男子,5,FALSE)</f>
        <v>平成</v>
      </c>
      <c r="AA93" s="727"/>
      <c r="AB93" s="249">
        <f>VLOOKUP($E93,男子,11,FALSE)</f>
        <v>0</v>
      </c>
      <c r="AC93" s="722"/>
      <c r="AD93" s="252" t="s">
        <v>51</v>
      </c>
      <c r="AE93" s="209">
        <f>VLOOKUP($E93,男子,12,FALSE)</f>
        <v>0</v>
      </c>
      <c r="AF93" s="715"/>
      <c r="AG93" s="254" t="s">
        <v>50</v>
      </c>
      <c r="AH93" s="209">
        <f>VLOOKUP($E93,男子,13,FALSE)</f>
        <v>0</v>
      </c>
      <c r="AI93" s="715"/>
      <c r="AJ93" s="205" t="s">
        <v>44</v>
      </c>
      <c r="AK93" s="203">
        <f>VLOOKUP($E93,男子,10,FALSE)</f>
        <v>0</v>
      </c>
      <c r="AL93" s="202"/>
      <c r="AM93" s="918" t="s">
        <v>384</v>
      </c>
      <c r="AN93" s="919"/>
      <c r="AO93" s="67" t="s">
        <v>75</v>
      </c>
      <c r="AP93" s="712">
        <f>AP91</f>
        <v>0</v>
      </c>
      <c r="AQ93" s="712"/>
      <c r="AR93" s="712"/>
      <c r="AS93" s="66" t="s">
        <v>76</v>
      </c>
      <c r="AT93" s="709">
        <f>AT91</f>
        <v>0</v>
      </c>
      <c r="AU93" s="709"/>
      <c r="AV93" s="709"/>
      <c r="AW93" s="71"/>
      <c r="AX93" s="71"/>
      <c r="AY93" s="71"/>
      <c r="AZ93" s="71"/>
      <c r="BA93" s="71"/>
      <c r="BB93" s="71"/>
      <c r="BC93" s="71"/>
      <c r="BD93" s="71"/>
      <c r="BE93" s="71"/>
      <c r="BF93" s="72"/>
      <c r="BG93" s="73"/>
      <c r="BH93" s="74"/>
      <c r="BI93" s="713" t="s">
        <v>77</v>
      </c>
      <c r="BJ93" s="214">
        <f>BJ91:BJ91</f>
        <v>0</v>
      </c>
      <c r="BK93" s="214"/>
      <c r="BL93" s="214"/>
      <c r="BM93" s="709" t="s">
        <v>76</v>
      </c>
      <c r="BN93" s="214">
        <f>BN91:BN91</f>
        <v>0</v>
      </c>
      <c r="BO93" s="214"/>
      <c r="BP93" s="214"/>
      <c r="BQ93" s="709" t="s">
        <v>76</v>
      </c>
      <c r="BR93" s="244">
        <f>BR91:BR91</f>
        <v>0</v>
      </c>
      <c r="BS93" s="244"/>
      <c r="BT93" s="244"/>
      <c r="BU93" s="230"/>
      <c r="BV93" s="231"/>
      <c r="BW93" s="234"/>
      <c r="BX93" s="235"/>
      <c r="BY93" s="236"/>
      <c r="BZ93" s="59"/>
      <c r="CA93" s="47"/>
      <c r="CB93" s="47"/>
      <c r="CC93" s="47"/>
    </row>
    <row r="94" spans="2:81" s="49" customFormat="1" ht="21" customHeight="1">
      <c r="B94" s="729"/>
      <c r="C94" s="730"/>
      <c r="D94" s="324"/>
      <c r="E94" s="325"/>
      <c r="F94" s="325"/>
      <c r="G94" s="306"/>
      <c r="H94" s="664"/>
      <c r="I94" s="326"/>
      <c r="J94" s="731"/>
      <c r="K94" s="731"/>
      <c r="L94" s="732"/>
      <c r="M94" s="287">
        <f>VLOOKUP($E93,男子,8,FALSE)</f>
        <v>0</v>
      </c>
      <c r="N94" s="288"/>
      <c r="O94" s="288"/>
      <c r="P94" s="288"/>
      <c r="Q94" s="289"/>
      <c r="R94" s="288">
        <f>VLOOKUP($E93,男子,9,FALSE)</f>
        <v>0</v>
      </c>
      <c r="S94" s="288"/>
      <c r="T94" s="288"/>
      <c r="U94" s="288"/>
      <c r="V94" s="290"/>
      <c r="W94" s="318"/>
      <c r="X94" s="725"/>
      <c r="Y94" s="726"/>
      <c r="Z94" s="714"/>
      <c r="AA94" s="728"/>
      <c r="AB94" s="723"/>
      <c r="AC94" s="716"/>
      <c r="AD94" s="724"/>
      <c r="AE94" s="716"/>
      <c r="AF94" s="716"/>
      <c r="AG94" s="724"/>
      <c r="AH94" s="716"/>
      <c r="AI94" s="716"/>
      <c r="AJ94" s="717"/>
      <c r="AK94" s="305"/>
      <c r="AL94" s="718"/>
      <c r="AM94" s="916"/>
      <c r="AN94" s="924"/>
      <c r="AO94" s="706">
        <f>AO92</f>
        <v>0</v>
      </c>
      <c r="AP94" s="707"/>
      <c r="AQ94" s="707"/>
      <c r="AR94" s="707"/>
      <c r="AS94" s="707"/>
      <c r="AT94" s="707"/>
      <c r="AU94" s="707"/>
      <c r="AV94" s="707"/>
      <c r="AW94" s="707"/>
      <c r="AX94" s="707"/>
      <c r="AY94" s="707"/>
      <c r="AZ94" s="707"/>
      <c r="BA94" s="707"/>
      <c r="BB94" s="707"/>
      <c r="BC94" s="707"/>
      <c r="BD94" s="707"/>
      <c r="BE94" s="707"/>
      <c r="BF94" s="707"/>
      <c r="BG94" s="707"/>
      <c r="BH94" s="708"/>
      <c r="BI94" s="714"/>
      <c r="BJ94" s="711"/>
      <c r="BK94" s="711"/>
      <c r="BL94" s="711"/>
      <c r="BM94" s="710"/>
      <c r="BN94" s="711"/>
      <c r="BO94" s="711"/>
      <c r="BP94" s="711"/>
      <c r="BQ94" s="710"/>
      <c r="BR94" s="711"/>
      <c r="BS94" s="711"/>
      <c r="BT94" s="711"/>
      <c r="BU94" s="282"/>
      <c r="BV94" s="703"/>
      <c r="BW94" s="284"/>
      <c r="BX94" s="704"/>
      <c r="BY94" s="705"/>
      <c r="BZ94" s="60"/>
      <c r="CA94" s="1"/>
      <c r="CB94" s="1"/>
      <c r="CC94" s="1"/>
    </row>
    <row r="95" spans="2:81" s="48" customFormat="1" ht="9.75" customHeight="1">
      <c r="B95" s="697">
        <v>3</v>
      </c>
      <c r="C95" s="698"/>
      <c r="D95" s="699" t="s">
        <v>115</v>
      </c>
      <c r="E95" s="272">
        <v>35</v>
      </c>
      <c r="F95" s="272"/>
      <c r="G95" s="202"/>
      <c r="H95" s="665">
        <f>VLOOKUP(E95,男子,2,FALSE)</f>
        <v>0</v>
      </c>
      <c r="I95" s="700" t="str">
        <f>VLOOKUP($E95,男子,3,FALSE)</f>
        <v>選手</v>
      </c>
      <c r="J95" s="701"/>
      <c r="K95" s="701"/>
      <c r="L95" s="702"/>
      <c r="M95" s="255">
        <f>VLOOKUP($E95,男子,15,FALSE)</f>
      </c>
      <c r="N95" s="256"/>
      <c r="O95" s="256"/>
      <c r="P95" s="256"/>
      <c r="Q95" s="257"/>
      <c r="R95" s="256">
        <f>VLOOKUP($E95,男子,16,FALSE)</f>
      </c>
      <c r="S95" s="256"/>
      <c r="T95" s="256"/>
      <c r="U95" s="256"/>
      <c r="V95" s="256"/>
      <c r="W95" s="692" t="str">
        <f>VLOOKUP($E95,男子,4,FALSE)</f>
        <v>男</v>
      </c>
      <c r="X95" s="693"/>
      <c r="Y95" s="694"/>
      <c r="Z95" s="676" t="str">
        <f>VLOOKUP($E95,男子,5,FALSE)</f>
        <v>平成</v>
      </c>
      <c r="AA95" s="695"/>
      <c r="AB95" s="686">
        <f>VLOOKUP($E95,男子,11,FALSE)</f>
        <v>0</v>
      </c>
      <c r="AC95" s="687"/>
      <c r="AD95" s="689" t="s">
        <v>51</v>
      </c>
      <c r="AE95" s="678">
        <f>VLOOKUP($E95,男子,12,FALSE)</f>
        <v>0</v>
      </c>
      <c r="AF95" s="679"/>
      <c r="AG95" s="691" t="s">
        <v>50</v>
      </c>
      <c r="AH95" s="678">
        <f>VLOOKUP($E95,男子,13,FALSE)</f>
        <v>0</v>
      </c>
      <c r="AI95" s="679"/>
      <c r="AJ95" s="681" t="s">
        <v>44</v>
      </c>
      <c r="AK95" s="682">
        <f>VLOOKUP($E95,男子,10,FALSE)</f>
        <v>0</v>
      </c>
      <c r="AL95" s="683"/>
      <c r="AM95" s="925" t="s">
        <v>384</v>
      </c>
      <c r="AN95" s="915"/>
      <c r="AO95" s="82" t="s">
        <v>75</v>
      </c>
      <c r="AP95" s="675">
        <f>AP93</f>
        <v>0</v>
      </c>
      <c r="AQ95" s="675"/>
      <c r="AR95" s="675"/>
      <c r="AS95" s="75" t="s">
        <v>76</v>
      </c>
      <c r="AT95" s="672">
        <f>AT93</f>
        <v>0</v>
      </c>
      <c r="AU95" s="672"/>
      <c r="AV95" s="672"/>
      <c r="AW95" s="83"/>
      <c r="AX95" s="83"/>
      <c r="AY95" s="83"/>
      <c r="AZ95" s="83"/>
      <c r="BA95" s="83"/>
      <c r="BB95" s="83"/>
      <c r="BC95" s="83"/>
      <c r="BD95" s="83"/>
      <c r="BE95" s="83"/>
      <c r="BF95" s="84"/>
      <c r="BG95" s="85"/>
      <c r="BH95" s="86"/>
      <c r="BI95" s="676" t="s">
        <v>77</v>
      </c>
      <c r="BJ95" s="674">
        <f>BJ93:BJ93</f>
        <v>0</v>
      </c>
      <c r="BK95" s="674"/>
      <c r="BL95" s="674"/>
      <c r="BM95" s="672" t="s">
        <v>76</v>
      </c>
      <c r="BN95" s="674">
        <f>BN93:BN93</f>
        <v>0</v>
      </c>
      <c r="BO95" s="674"/>
      <c r="BP95" s="674"/>
      <c r="BQ95" s="672" t="s">
        <v>76</v>
      </c>
      <c r="BR95" s="295">
        <f>BR93:BR93</f>
        <v>0</v>
      </c>
      <c r="BS95" s="295"/>
      <c r="BT95" s="295"/>
      <c r="BU95" s="667"/>
      <c r="BV95" s="668"/>
      <c r="BW95" s="669"/>
      <c r="BX95" s="670"/>
      <c r="BY95" s="671"/>
      <c r="BZ95" s="59"/>
      <c r="CA95" s="47"/>
      <c r="CB95" s="47"/>
      <c r="CC95" s="47"/>
    </row>
    <row r="96" spans="2:81" s="49" customFormat="1" ht="21" customHeight="1" thickBot="1">
      <c r="B96" s="268"/>
      <c r="C96" s="269"/>
      <c r="D96" s="271"/>
      <c r="E96" s="273"/>
      <c r="F96" s="273"/>
      <c r="G96" s="200"/>
      <c r="H96" s="281"/>
      <c r="I96" s="277"/>
      <c r="J96" s="278"/>
      <c r="K96" s="278"/>
      <c r="L96" s="279"/>
      <c r="M96" s="240">
        <f>VLOOKUP($E95,男子,8,FALSE)</f>
        <v>0</v>
      </c>
      <c r="N96" s="241"/>
      <c r="O96" s="241"/>
      <c r="P96" s="241"/>
      <c r="Q96" s="242"/>
      <c r="R96" s="241">
        <f>VLOOKUP($E95,男子,9,FALSE)</f>
        <v>0</v>
      </c>
      <c r="S96" s="241"/>
      <c r="T96" s="241"/>
      <c r="U96" s="241"/>
      <c r="V96" s="243"/>
      <c r="W96" s="261"/>
      <c r="X96" s="262"/>
      <c r="Y96" s="263"/>
      <c r="Z96" s="677"/>
      <c r="AA96" s="696"/>
      <c r="AB96" s="688"/>
      <c r="AC96" s="680"/>
      <c r="AD96" s="690"/>
      <c r="AE96" s="680"/>
      <c r="AF96" s="680"/>
      <c r="AG96" s="690"/>
      <c r="AH96" s="680"/>
      <c r="AI96" s="680"/>
      <c r="AJ96" s="204"/>
      <c r="AK96" s="201"/>
      <c r="AL96" s="200"/>
      <c r="AM96" s="920"/>
      <c r="AN96" s="921"/>
      <c r="AO96" s="215">
        <f>AO94</f>
        <v>0</v>
      </c>
      <c r="AP96" s="211"/>
      <c r="AQ96" s="211"/>
      <c r="AR96" s="211"/>
      <c r="AS96" s="211"/>
      <c r="AT96" s="211"/>
      <c r="AU96" s="211"/>
      <c r="AV96" s="211"/>
      <c r="AW96" s="211"/>
      <c r="AX96" s="211"/>
      <c r="AY96" s="211"/>
      <c r="AZ96" s="211"/>
      <c r="BA96" s="211"/>
      <c r="BB96" s="211"/>
      <c r="BC96" s="211"/>
      <c r="BD96" s="211"/>
      <c r="BE96" s="211"/>
      <c r="BF96" s="211"/>
      <c r="BG96" s="211"/>
      <c r="BH96" s="210"/>
      <c r="BI96" s="677"/>
      <c r="BJ96" s="245"/>
      <c r="BK96" s="245"/>
      <c r="BL96" s="245"/>
      <c r="BM96" s="673"/>
      <c r="BN96" s="245"/>
      <c r="BO96" s="245"/>
      <c r="BP96" s="245"/>
      <c r="BQ96" s="673"/>
      <c r="BR96" s="245"/>
      <c r="BS96" s="245"/>
      <c r="BT96" s="245"/>
      <c r="BU96" s="232"/>
      <c r="BV96" s="233"/>
      <c r="BW96" s="237"/>
      <c r="BX96" s="238"/>
      <c r="BY96" s="239"/>
      <c r="BZ96" s="60"/>
      <c r="CA96" s="1"/>
      <c r="CB96" s="1"/>
      <c r="CC96" s="1"/>
    </row>
    <row r="97" spans="2:81" s="48" customFormat="1" ht="9.75" customHeight="1">
      <c r="B97" s="747">
        <v>3</v>
      </c>
      <c r="C97" s="748"/>
      <c r="D97" s="749" t="s">
        <v>116</v>
      </c>
      <c r="E97" s="272">
        <v>36</v>
      </c>
      <c r="F97" s="272"/>
      <c r="G97" s="202"/>
      <c r="H97" s="666">
        <f>VLOOKUP(E97,男子,2,FALSE)</f>
        <v>0</v>
      </c>
      <c r="I97" s="750" t="str">
        <f>VLOOKUP($E97,男子,3,FALSE)</f>
        <v>選手</v>
      </c>
      <c r="J97" s="751"/>
      <c r="K97" s="751"/>
      <c r="L97" s="752"/>
      <c r="M97" s="447">
        <f>VLOOKUP($E97,男子,15,FALSE)</f>
      </c>
      <c r="N97" s="448"/>
      <c r="O97" s="448"/>
      <c r="P97" s="448"/>
      <c r="Q97" s="449"/>
      <c r="R97" s="448">
        <f>VLOOKUP($E97,男子,16,FALSE)</f>
      </c>
      <c r="S97" s="448"/>
      <c r="T97" s="448"/>
      <c r="U97" s="448"/>
      <c r="V97" s="448"/>
      <c r="W97" s="753" t="str">
        <f>VLOOKUP($E97,男子,4,FALSE)</f>
        <v>男</v>
      </c>
      <c r="X97" s="451"/>
      <c r="Y97" s="754"/>
      <c r="Z97" s="738" t="str">
        <f>VLOOKUP($E97,男子,5,FALSE)</f>
        <v>平成</v>
      </c>
      <c r="AA97" s="755"/>
      <c r="AB97" s="756">
        <f>VLOOKUP($E97,男子,11,FALSE)</f>
        <v>0</v>
      </c>
      <c r="AC97" s="757"/>
      <c r="AD97" s="743" t="s">
        <v>51</v>
      </c>
      <c r="AE97" s="744">
        <f>VLOOKUP($E97,男子,12,FALSE)</f>
        <v>0</v>
      </c>
      <c r="AF97" s="745"/>
      <c r="AG97" s="746" t="s">
        <v>50</v>
      </c>
      <c r="AH97" s="744">
        <f>VLOOKUP($E97,男子,13,FALSE)</f>
        <v>0</v>
      </c>
      <c r="AI97" s="745"/>
      <c r="AJ97" s="739" t="s">
        <v>44</v>
      </c>
      <c r="AK97" s="740">
        <f>VLOOKUP($E97,男子,10,FALSE)</f>
        <v>0</v>
      </c>
      <c r="AL97" s="741"/>
      <c r="AM97" s="922" t="s">
        <v>384</v>
      </c>
      <c r="AN97" s="923"/>
      <c r="AO97" s="77" t="s">
        <v>75</v>
      </c>
      <c r="AP97" s="742">
        <f>AP95</f>
        <v>0</v>
      </c>
      <c r="AQ97" s="742"/>
      <c r="AR97" s="742"/>
      <c r="AS97" s="76" t="s">
        <v>76</v>
      </c>
      <c r="AT97" s="734">
        <f>AT95</f>
        <v>0</v>
      </c>
      <c r="AU97" s="734"/>
      <c r="AV97" s="734"/>
      <c r="AW97" s="78"/>
      <c r="AX97" s="78"/>
      <c r="AY97" s="78"/>
      <c r="AZ97" s="78"/>
      <c r="BA97" s="78"/>
      <c r="BB97" s="78"/>
      <c r="BC97" s="78"/>
      <c r="BD97" s="78"/>
      <c r="BE97" s="78"/>
      <c r="BF97" s="79"/>
      <c r="BG97" s="80"/>
      <c r="BH97" s="81"/>
      <c r="BI97" s="738" t="s">
        <v>77</v>
      </c>
      <c r="BJ97" s="474">
        <f>BJ95:BJ95</f>
        <v>0</v>
      </c>
      <c r="BK97" s="474"/>
      <c r="BL97" s="474"/>
      <c r="BM97" s="734" t="s">
        <v>76</v>
      </c>
      <c r="BN97" s="474">
        <f>BN95:BN95</f>
        <v>0</v>
      </c>
      <c r="BO97" s="474"/>
      <c r="BP97" s="474"/>
      <c r="BQ97" s="734" t="s">
        <v>76</v>
      </c>
      <c r="BR97" s="735">
        <f>BR95:BR95</f>
        <v>0</v>
      </c>
      <c r="BS97" s="735"/>
      <c r="BT97" s="735"/>
      <c r="BU97" s="736"/>
      <c r="BV97" s="737"/>
      <c r="BW97" s="733"/>
      <c r="BX97" s="364"/>
      <c r="BY97" s="365"/>
      <c r="BZ97" s="59"/>
      <c r="CA97" s="47"/>
      <c r="CB97" s="47"/>
      <c r="CC97" s="47"/>
    </row>
    <row r="98" spans="2:81" s="49" customFormat="1" ht="21" customHeight="1">
      <c r="B98" s="729"/>
      <c r="C98" s="730"/>
      <c r="D98" s="324"/>
      <c r="E98" s="325"/>
      <c r="F98" s="325"/>
      <c r="G98" s="306"/>
      <c r="H98" s="664"/>
      <c r="I98" s="326"/>
      <c r="J98" s="731"/>
      <c r="K98" s="731"/>
      <c r="L98" s="732"/>
      <c r="M98" s="287">
        <f>VLOOKUP($E97,男子,8,FALSE)</f>
        <v>0</v>
      </c>
      <c r="N98" s="288"/>
      <c r="O98" s="288"/>
      <c r="P98" s="288"/>
      <c r="Q98" s="289"/>
      <c r="R98" s="288">
        <f>VLOOKUP($E97,男子,9,FALSE)</f>
        <v>0</v>
      </c>
      <c r="S98" s="288"/>
      <c r="T98" s="288"/>
      <c r="U98" s="288"/>
      <c r="V98" s="290"/>
      <c r="W98" s="318"/>
      <c r="X98" s="725"/>
      <c r="Y98" s="726"/>
      <c r="Z98" s="714"/>
      <c r="AA98" s="728"/>
      <c r="AB98" s="723"/>
      <c r="AC98" s="716"/>
      <c r="AD98" s="724"/>
      <c r="AE98" s="716"/>
      <c r="AF98" s="716"/>
      <c r="AG98" s="724"/>
      <c r="AH98" s="716"/>
      <c r="AI98" s="716"/>
      <c r="AJ98" s="717"/>
      <c r="AK98" s="305"/>
      <c r="AL98" s="718"/>
      <c r="AM98" s="916"/>
      <c r="AN98" s="924"/>
      <c r="AO98" s="706">
        <f>AO96</f>
        <v>0</v>
      </c>
      <c r="AP98" s="707"/>
      <c r="AQ98" s="707"/>
      <c r="AR98" s="707"/>
      <c r="AS98" s="707"/>
      <c r="AT98" s="707"/>
      <c r="AU98" s="707"/>
      <c r="AV98" s="707"/>
      <c r="AW98" s="707"/>
      <c r="AX98" s="707"/>
      <c r="AY98" s="707"/>
      <c r="AZ98" s="707"/>
      <c r="BA98" s="707"/>
      <c r="BB98" s="707"/>
      <c r="BC98" s="707"/>
      <c r="BD98" s="707"/>
      <c r="BE98" s="707"/>
      <c r="BF98" s="707"/>
      <c r="BG98" s="707"/>
      <c r="BH98" s="708"/>
      <c r="BI98" s="714"/>
      <c r="BJ98" s="711"/>
      <c r="BK98" s="711"/>
      <c r="BL98" s="711"/>
      <c r="BM98" s="710"/>
      <c r="BN98" s="711"/>
      <c r="BO98" s="711"/>
      <c r="BP98" s="711"/>
      <c r="BQ98" s="710"/>
      <c r="BR98" s="711"/>
      <c r="BS98" s="711"/>
      <c r="BT98" s="711"/>
      <c r="BU98" s="282"/>
      <c r="BV98" s="703"/>
      <c r="BW98" s="284"/>
      <c r="BX98" s="704"/>
      <c r="BY98" s="705"/>
      <c r="BZ98" s="60"/>
      <c r="CA98" s="1"/>
      <c r="CB98" s="1"/>
      <c r="CC98" s="1"/>
    </row>
    <row r="99" spans="2:81" s="48" customFormat="1" ht="9.75" customHeight="1">
      <c r="B99" s="266">
        <v>3</v>
      </c>
      <c r="C99" s="267"/>
      <c r="D99" s="270" t="s">
        <v>117</v>
      </c>
      <c r="E99" s="272">
        <v>37</v>
      </c>
      <c r="F99" s="272"/>
      <c r="G99" s="202"/>
      <c r="H99" s="280">
        <f>VLOOKUP(E99,男子,2,FALSE)</f>
        <v>0</v>
      </c>
      <c r="I99" s="274" t="str">
        <f>VLOOKUP($E99,男子,3,FALSE)</f>
        <v>選手</v>
      </c>
      <c r="J99" s="275"/>
      <c r="K99" s="275"/>
      <c r="L99" s="276"/>
      <c r="M99" s="255">
        <f>VLOOKUP($E99,男子,15,FALSE)</f>
      </c>
      <c r="N99" s="256"/>
      <c r="O99" s="256"/>
      <c r="P99" s="256"/>
      <c r="Q99" s="257"/>
      <c r="R99" s="256">
        <f>VLOOKUP($E99,男子,16,FALSE)</f>
      </c>
      <c r="S99" s="256"/>
      <c r="T99" s="256"/>
      <c r="U99" s="256"/>
      <c r="V99" s="256"/>
      <c r="W99" s="258" t="str">
        <f>VLOOKUP($E99,男子,4,FALSE)</f>
        <v>男</v>
      </c>
      <c r="X99" s="259"/>
      <c r="Y99" s="260"/>
      <c r="Z99" s="713" t="str">
        <f>VLOOKUP($E99,男子,5,FALSE)</f>
        <v>平成</v>
      </c>
      <c r="AA99" s="727"/>
      <c r="AB99" s="249">
        <f>VLOOKUP($E99,男子,11,FALSE)</f>
        <v>0</v>
      </c>
      <c r="AC99" s="722"/>
      <c r="AD99" s="252" t="s">
        <v>51</v>
      </c>
      <c r="AE99" s="209">
        <f>VLOOKUP($E99,男子,12,FALSE)</f>
        <v>0</v>
      </c>
      <c r="AF99" s="715"/>
      <c r="AG99" s="254" t="s">
        <v>50</v>
      </c>
      <c r="AH99" s="209">
        <f>VLOOKUP($E99,男子,13,FALSE)</f>
        <v>0</v>
      </c>
      <c r="AI99" s="715"/>
      <c r="AJ99" s="205" t="s">
        <v>44</v>
      </c>
      <c r="AK99" s="203">
        <f>VLOOKUP($E99,男子,10,FALSE)</f>
        <v>0</v>
      </c>
      <c r="AL99" s="202"/>
      <c r="AM99" s="918" t="s">
        <v>384</v>
      </c>
      <c r="AN99" s="919"/>
      <c r="AO99" s="67" t="s">
        <v>75</v>
      </c>
      <c r="AP99" s="712">
        <f>AP97</f>
        <v>0</v>
      </c>
      <c r="AQ99" s="712"/>
      <c r="AR99" s="712"/>
      <c r="AS99" s="66" t="s">
        <v>76</v>
      </c>
      <c r="AT99" s="709">
        <f>AT97</f>
        <v>0</v>
      </c>
      <c r="AU99" s="709"/>
      <c r="AV99" s="709"/>
      <c r="AW99" s="71"/>
      <c r="AX99" s="71"/>
      <c r="AY99" s="71"/>
      <c r="AZ99" s="71"/>
      <c r="BA99" s="71"/>
      <c r="BB99" s="71"/>
      <c r="BC99" s="71"/>
      <c r="BD99" s="71"/>
      <c r="BE99" s="71"/>
      <c r="BF99" s="72"/>
      <c r="BG99" s="73"/>
      <c r="BH99" s="74"/>
      <c r="BI99" s="713" t="s">
        <v>77</v>
      </c>
      <c r="BJ99" s="214">
        <f>BJ97:BJ97</f>
        <v>0</v>
      </c>
      <c r="BK99" s="214"/>
      <c r="BL99" s="214"/>
      <c r="BM99" s="709" t="s">
        <v>76</v>
      </c>
      <c r="BN99" s="214">
        <f>BN97:BN97</f>
        <v>0</v>
      </c>
      <c r="BO99" s="214"/>
      <c r="BP99" s="214"/>
      <c r="BQ99" s="709" t="s">
        <v>76</v>
      </c>
      <c r="BR99" s="244">
        <f>BR97:BR97</f>
        <v>0</v>
      </c>
      <c r="BS99" s="244"/>
      <c r="BT99" s="244"/>
      <c r="BU99" s="230"/>
      <c r="BV99" s="231"/>
      <c r="BW99" s="234"/>
      <c r="BX99" s="235"/>
      <c r="BY99" s="236"/>
      <c r="BZ99" s="59"/>
      <c r="CA99" s="47"/>
      <c r="CB99" s="47"/>
      <c r="CC99" s="47"/>
    </row>
    <row r="100" spans="2:81" s="49" customFormat="1" ht="21" customHeight="1">
      <c r="B100" s="729"/>
      <c r="C100" s="730"/>
      <c r="D100" s="324"/>
      <c r="E100" s="325"/>
      <c r="F100" s="325"/>
      <c r="G100" s="306"/>
      <c r="H100" s="664"/>
      <c r="I100" s="326"/>
      <c r="J100" s="731"/>
      <c r="K100" s="731"/>
      <c r="L100" s="732"/>
      <c r="M100" s="287">
        <f>VLOOKUP($E99,男子,8,FALSE)</f>
        <v>0</v>
      </c>
      <c r="N100" s="288"/>
      <c r="O100" s="288"/>
      <c r="P100" s="288"/>
      <c r="Q100" s="289"/>
      <c r="R100" s="288">
        <f>VLOOKUP($E99,男子,9,FALSE)</f>
        <v>0</v>
      </c>
      <c r="S100" s="288"/>
      <c r="T100" s="288"/>
      <c r="U100" s="288"/>
      <c r="V100" s="290"/>
      <c r="W100" s="318"/>
      <c r="X100" s="725"/>
      <c r="Y100" s="726"/>
      <c r="Z100" s="714"/>
      <c r="AA100" s="728"/>
      <c r="AB100" s="723"/>
      <c r="AC100" s="716"/>
      <c r="AD100" s="724"/>
      <c r="AE100" s="716"/>
      <c r="AF100" s="716"/>
      <c r="AG100" s="724"/>
      <c r="AH100" s="716"/>
      <c r="AI100" s="716"/>
      <c r="AJ100" s="717"/>
      <c r="AK100" s="305"/>
      <c r="AL100" s="718"/>
      <c r="AM100" s="916"/>
      <c r="AN100" s="924"/>
      <c r="AO100" s="706">
        <f>AO98</f>
        <v>0</v>
      </c>
      <c r="AP100" s="707"/>
      <c r="AQ100" s="707"/>
      <c r="AR100" s="707"/>
      <c r="AS100" s="707"/>
      <c r="AT100" s="707"/>
      <c r="AU100" s="707"/>
      <c r="AV100" s="707"/>
      <c r="AW100" s="707"/>
      <c r="AX100" s="707"/>
      <c r="AY100" s="707"/>
      <c r="AZ100" s="707"/>
      <c r="BA100" s="707"/>
      <c r="BB100" s="707"/>
      <c r="BC100" s="707"/>
      <c r="BD100" s="707"/>
      <c r="BE100" s="707"/>
      <c r="BF100" s="707"/>
      <c r="BG100" s="707"/>
      <c r="BH100" s="708"/>
      <c r="BI100" s="714"/>
      <c r="BJ100" s="711"/>
      <c r="BK100" s="711"/>
      <c r="BL100" s="711"/>
      <c r="BM100" s="710"/>
      <c r="BN100" s="711"/>
      <c r="BO100" s="711"/>
      <c r="BP100" s="711"/>
      <c r="BQ100" s="710"/>
      <c r="BR100" s="711"/>
      <c r="BS100" s="711"/>
      <c r="BT100" s="711"/>
      <c r="BU100" s="282"/>
      <c r="BV100" s="703"/>
      <c r="BW100" s="284"/>
      <c r="BX100" s="704"/>
      <c r="BY100" s="705"/>
      <c r="BZ100" s="60"/>
      <c r="CA100" s="1"/>
      <c r="CB100" s="1"/>
      <c r="CC100" s="1"/>
    </row>
    <row r="101" spans="2:81" s="48" customFormat="1" ht="9.75" customHeight="1">
      <c r="B101" s="266">
        <v>3</v>
      </c>
      <c r="C101" s="267"/>
      <c r="D101" s="270" t="s">
        <v>118</v>
      </c>
      <c r="E101" s="272">
        <v>38</v>
      </c>
      <c r="F101" s="272"/>
      <c r="G101" s="202"/>
      <c r="H101" s="280">
        <f>VLOOKUP(E101,男子,2,FALSE)</f>
        <v>0</v>
      </c>
      <c r="I101" s="274" t="str">
        <f>VLOOKUP($E101,男子,3,FALSE)</f>
        <v>選手</v>
      </c>
      <c r="J101" s="275"/>
      <c r="K101" s="275"/>
      <c r="L101" s="276"/>
      <c r="M101" s="255">
        <f>VLOOKUP($E101,男子,15,FALSE)</f>
      </c>
      <c r="N101" s="256"/>
      <c r="O101" s="256"/>
      <c r="P101" s="256"/>
      <c r="Q101" s="257"/>
      <c r="R101" s="256">
        <f>VLOOKUP($E101,男子,16,FALSE)</f>
      </c>
      <c r="S101" s="256"/>
      <c r="T101" s="256"/>
      <c r="U101" s="256"/>
      <c r="V101" s="256"/>
      <c r="W101" s="258" t="str">
        <f>VLOOKUP($E101,男子,4,FALSE)</f>
        <v>男</v>
      </c>
      <c r="X101" s="259"/>
      <c r="Y101" s="260"/>
      <c r="Z101" s="713" t="str">
        <f>VLOOKUP($E101,男子,5,FALSE)</f>
        <v>平成</v>
      </c>
      <c r="AA101" s="727"/>
      <c r="AB101" s="249">
        <f>VLOOKUP($E101,男子,11,FALSE)</f>
        <v>0</v>
      </c>
      <c r="AC101" s="722"/>
      <c r="AD101" s="252" t="s">
        <v>51</v>
      </c>
      <c r="AE101" s="209">
        <f>VLOOKUP($E101,男子,12,FALSE)</f>
        <v>0</v>
      </c>
      <c r="AF101" s="715"/>
      <c r="AG101" s="254" t="s">
        <v>50</v>
      </c>
      <c r="AH101" s="209">
        <f>VLOOKUP($E101,男子,13,FALSE)</f>
        <v>0</v>
      </c>
      <c r="AI101" s="715"/>
      <c r="AJ101" s="205" t="s">
        <v>44</v>
      </c>
      <c r="AK101" s="203">
        <f>VLOOKUP($E101,男子,10,FALSE)</f>
        <v>0</v>
      </c>
      <c r="AL101" s="202"/>
      <c r="AM101" s="918" t="s">
        <v>384</v>
      </c>
      <c r="AN101" s="919"/>
      <c r="AO101" s="67" t="s">
        <v>75</v>
      </c>
      <c r="AP101" s="712">
        <f>AP99</f>
        <v>0</v>
      </c>
      <c r="AQ101" s="712"/>
      <c r="AR101" s="712"/>
      <c r="AS101" s="66" t="s">
        <v>76</v>
      </c>
      <c r="AT101" s="709">
        <f>AT99</f>
        <v>0</v>
      </c>
      <c r="AU101" s="709"/>
      <c r="AV101" s="709"/>
      <c r="AW101" s="71"/>
      <c r="AX101" s="71"/>
      <c r="AY101" s="71"/>
      <c r="AZ101" s="71"/>
      <c r="BA101" s="71"/>
      <c r="BB101" s="71"/>
      <c r="BC101" s="71"/>
      <c r="BD101" s="71"/>
      <c r="BE101" s="71"/>
      <c r="BF101" s="72"/>
      <c r="BG101" s="73"/>
      <c r="BH101" s="74"/>
      <c r="BI101" s="713" t="s">
        <v>77</v>
      </c>
      <c r="BJ101" s="214">
        <f>BJ99:BJ99</f>
        <v>0</v>
      </c>
      <c r="BK101" s="214"/>
      <c r="BL101" s="214"/>
      <c r="BM101" s="709" t="s">
        <v>76</v>
      </c>
      <c r="BN101" s="214">
        <f>BN99:BN99</f>
        <v>0</v>
      </c>
      <c r="BO101" s="214"/>
      <c r="BP101" s="214"/>
      <c r="BQ101" s="709" t="s">
        <v>76</v>
      </c>
      <c r="BR101" s="244">
        <f>BR99:BR99</f>
        <v>0</v>
      </c>
      <c r="BS101" s="244"/>
      <c r="BT101" s="244"/>
      <c r="BU101" s="230"/>
      <c r="BV101" s="231"/>
      <c r="BW101" s="234"/>
      <c r="BX101" s="235"/>
      <c r="BY101" s="236"/>
      <c r="BZ101" s="59"/>
      <c r="CA101" s="47"/>
      <c r="CB101" s="47"/>
      <c r="CC101" s="47"/>
    </row>
    <row r="102" spans="2:81" s="49" customFormat="1" ht="21" customHeight="1">
      <c r="B102" s="729"/>
      <c r="C102" s="730"/>
      <c r="D102" s="324"/>
      <c r="E102" s="325"/>
      <c r="F102" s="325"/>
      <c r="G102" s="306"/>
      <c r="H102" s="664"/>
      <c r="I102" s="326"/>
      <c r="J102" s="731"/>
      <c r="K102" s="731"/>
      <c r="L102" s="732"/>
      <c r="M102" s="287">
        <f>VLOOKUP($E101,男子,8,FALSE)</f>
        <v>0</v>
      </c>
      <c r="N102" s="288"/>
      <c r="O102" s="288"/>
      <c r="P102" s="288"/>
      <c r="Q102" s="289"/>
      <c r="R102" s="288">
        <f>VLOOKUP($E101,男子,9,FALSE)</f>
        <v>0</v>
      </c>
      <c r="S102" s="288"/>
      <c r="T102" s="288"/>
      <c r="U102" s="288"/>
      <c r="V102" s="290"/>
      <c r="W102" s="318"/>
      <c r="X102" s="725"/>
      <c r="Y102" s="726"/>
      <c r="Z102" s="714"/>
      <c r="AA102" s="728"/>
      <c r="AB102" s="723"/>
      <c r="AC102" s="716"/>
      <c r="AD102" s="724"/>
      <c r="AE102" s="716"/>
      <c r="AF102" s="716"/>
      <c r="AG102" s="724"/>
      <c r="AH102" s="716"/>
      <c r="AI102" s="716"/>
      <c r="AJ102" s="717"/>
      <c r="AK102" s="305"/>
      <c r="AL102" s="718"/>
      <c r="AM102" s="916"/>
      <c r="AN102" s="924"/>
      <c r="AO102" s="706">
        <f>AO100</f>
        <v>0</v>
      </c>
      <c r="AP102" s="707"/>
      <c r="AQ102" s="707"/>
      <c r="AR102" s="707"/>
      <c r="AS102" s="707"/>
      <c r="AT102" s="707"/>
      <c r="AU102" s="707"/>
      <c r="AV102" s="707"/>
      <c r="AW102" s="707"/>
      <c r="AX102" s="707"/>
      <c r="AY102" s="707"/>
      <c r="AZ102" s="707"/>
      <c r="BA102" s="707"/>
      <c r="BB102" s="707"/>
      <c r="BC102" s="707"/>
      <c r="BD102" s="707"/>
      <c r="BE102" s="707"/>
      <c r="BF102" s="707"/>
      <c r="BG102" s="707"/>
      <c r="BH102" s="708"/>
      <c r="BI102" s="714"/>
      <c r="BJ102" s="711"/>
      <c r="BK102" s="711"/>
      <c r="BL102" s="711"/>
      <c r="BM102" s="710"/>
      <c r="BN102" s="711"/>
      <c r="BO102" s="711"/>
      <c r="BP102" s="711"/>
      <c r="BQ102" s="710"/>
      <c r="BR102" s="711"/>
      <c r="BS102" s="711"/>
      <c r="BT102" s="711"/>
      <c r="BU102" s="282"/>
      <c r="BV102" s="703"/>
      <c r="BW102" s="284"/>
      <c r="BX102" s="704"/>
      <c r="BY102" s="705"/>
      <c r="BZ102" s="60"/>
      <c r="CA102" s="1"/>
      <c r="CB102" s="1"/>
      <c r="CC102" s="1"/>
    </row>
    <row r="103" spans="2:81" s="48" customFormat="1" ht="9.75" customHeight="1">
      <c r="B103" s="266">
        <v>3</v>
      </c>
      <c r="C103" s="267"/>
      <c r="D103" s="270" t="s">
        <v>119</v>
      </c>
      <c r="E103" s="272">
        <v>39</v>
      </c>
      <c r="F103" s="272"/>
      <c r="G103" s="202"/>
      <c r="H103" s="280">
        <f>VLOOKUP(E103,男子,2,FALSE)</f>
        <v>0</v>
      </c>
      <c r="I103" s="274" t="str">
        <f>VLOOKUP($E103,男子,3,FALSE)</f>
        <v>選手</v>
      </c>
      <c r="J103" s="275"/>
      <c r="K103" s="275"/>
      <c r="L103" s="276"/>
      <c r="M103" s="315">
        <f>VLOOKUP($E103,男子,15,FALSE)</f>
      </c>
      <c r="N103" s="316"/>
      <c r="O103" s="316"/>
      <c r="P103" s="316"/>
      <c r="Q103" s="317"/>
      <c r="R103" s="316">
        <f>VLOOKUP($E103,男子,16,FALSE)</f>
      </c>
      <c r="S103" s="316"/>
      <c r="T103" s="316"/>
      <c r="U103" s="316"/>
      <c r="V103" s="316"/>
      <c r="W103" s="258" t="str">
        <f>VLOOKUP($E103,男子,4,FALSE)</f>
        <v>男</v>
      </c>
      <c r="X103" s="259"/>
      <c r="Y103" s="260"/>
      <c r="Z103" s="713" t="str">
        <f>VLOOKUP($E103,男子,5,FALSE)</f>
        <v>平成</v>
      </c>
      <c r="AA103" s="727"/>
      <c r="AB103" s="249">
        <f>VLOOKUP($E103,男子,11,FALSE)</f>
        <v>0</v>
      </c>
      <c r="AC103" s="722"/>
      <c r="AD103" s="252" t="s">
        <v>51</v>
      </c>
      <c r="AE103" s="209">
        <f>VLOOKUP($E103,男子,12,FALSE)</f>
        <v>0</v>
      </c>
      <c r="AF103" s="715"/>
      <c r="AG103" s="254" t="s">
        <v>50</v>
      </c>
      <c r="AH103" s="209">
        <f>VLOOKUP($E103,男子,13,FALSE)</f>
        <v>0</v>
      </c>
      <c r="AI103" s="715"/>
      <c r="AJ103" s="205" t="s">
        <v>44</v>
      </c>
      <c r="AK103" s="203">
        <f>VLOOKUP($E103,男子,10,FALSE)</f>
        <v>0</v>
      </c>
      <c r="AL103" s="202"/>
      <c r="AM103" s="918" t="s">
        <v>384</v>
      </c>
      <c r="AN103" s="919"/>
      <c r="AO103" s="67" t="s">
        <v>75</v>
      </c>
      <c r="AP103" s="712">
        <f>AP101</f>
        <v>0</v>
      </c>
      <c r="AQ103" s="712"/>
      <c r="AR103" s="712"/>
      <c r="AS103" s="66" t="s">
        <v>76</v>
      </c>
      <c r="AT103" s="709">
        <f>AT101</f>
        <v>0</v>
      </c>
      <c r="AU103" s="709"/>
      <c r="AV103" s="709"/>
      <c r="AW103" s="71"/>
      <c r="AX103" s="71"/>
      <c r="AY103" s="71"/>
      <c r="AZ103" s="71"/>
      <c r="BA103" s="71"/>
      <c r="BB103" s="71"/>
      <c r="BC103" s="71"/>
      <c r="BD103" s="71"/>
      <c r="BE103" s="71"/>
      <c r="BF103" s="72"/>
      <c r="BG103" s="73"/>
      <c r="BH103" s="74"/>
      <c r="BI103" s="713" t="s">
        <v>77</v>
      </c>
      <c r="BJ103" s="214">
        <f>BJ101:BJ101</f>
        <v>0</v>
      </c>
      <c r="BK103" s="214"/>
      <c r="BL103" s="214"/>
      <c r="BM103" s="709" t="s">
        <v>76</v>
      </c>
      <c r="BN103" s="214">
        <f>BN101:BN101</f>
        <v>0</v>
      </c>
      <c r="BO103" s="214"/>
      <c r="BP103" s="214"/>
      <c r="BQ103" s="709" t="s">
        <v>76</v>
      </c>
      <c r="BR103" s="244">
        <f>BR101:BR101</f>
        <v>0</v>
      </c>
      <c r="BS103" s="244"/>
      <c r="BT103" s="244"/>
      <c r="BU103" s="230"/>
      <c r="BV103" s="231"/>
      <c r="BW103" s="234"/>
      <c r="BX103" s="235"/>
      <c r="BY103" s="236"/>
      <c r="BZ103" s="59"/>
      <c r="CA103" s="47"/>
      <c r="CB103" s="47"/>
      <c r="CC103" s="47"/>
    </row>
    <row r="104" spans="2:81" s="49" customFormat="1" ht="21" customHeight="1">
      <c r="B104" s="729"/>
      <c r="C104" s="730"/>
      <c r="D104" s="324"/>
      <c r="E104" s="325"/>
      <c r="F104" s="325"/>
      <c r="G104" s="306"/>
      <c r="H104" s="664"/>
      <c r="I104" s="326"/>
      <c r="J104" s="731"/>
      <c r="K104" s="731"/>
      <c r="L104" s="732"/>
      <c r="M104" s="287">
        <f>VLOOKUP($E103,男子,8,FALSE)</f>
        <v>0</v>
      </c>
      <c r="N104" s="288"/>
      <c r="O104" s="288"/>
      <c r="P104" s="288"/>
      <c r="Q104" s="289"/>
      <c r="R104" s="288">
        <f>VLOOKUP($E103,男子,9,FALSE)</f>
        <v>0</v>
      </c>
      <c r="S104" s="288"/>
      <c r="T104" s="288"/>
      <c r="U104" s="288"/>
      <c r="V104" s="290"/>
      <c r="W104" s="318"/>
      <c r="X104" s="725"/>
      <c r="Y104" s="726"/>
      <c r="Z104" s="714"/>
      <c r="AA104" s="728"/>
      <c r="AB104" s="723"/>
      <c r="AC104" s="716"/>
      <c r="AD104" s="724"/>
      <c r="AE104" s="716"/>
      <c r="AF104" s="716"/>
      <c r="AG104" s="724"/>
      <c r="AH104" s="716"/>
      <c r="AI104" s="716"/>
      <c r="AJ104" s="717"/>
      <c r="AK104" s="305"/>
      <c r="AL104" s="718"/>
      <c r="AM104" s="916"/>
      <c r="AN104" s="924"/>
      <c r="AO104" s="706">
        <f>AO102</f>
        <v>0</v>
      </c>
      <c r="AP104" s="707"/>
      <c r="AQ104" s="707"/>
      <c r="AR104" s="707"/>
      <c r="AS104" s="707"/>
      <c r="AT104" s="707"/>
      <c r="AU104" s="707"/>
      <c r="AV104" s="707"/>
      <c r="AW104" s="707"/>
      <c r="AX104" s="707"/>
      <c r="AY104" s="707"/>
      <c r="AZ104" s="707"/>
      <c r="BA104" s="707"/>
      <c r="BB104" s="707"/>
      <c r="BC104" s="707"/>
      <c r="BD104" s="707"/>
      <c r="BE104" s="707"/>
      <c r="BF104" s="707"/>
      <c r="BG104" s="707"/>
      <c r="BH104" s="708"/>
      <c r="BI104" s="714"/>
      <c r="BJ104" s="711"/>
      <c r="BK104" s="711"/>
      <c r="BL104" s="711"/>
      <c r="BM104" s="710"/>
      <c r="BN104" s="711"/>
      <c r="BO104" s="711"/>
      <c r="BP104" s="711"/>
      <c r="BQ104" s="710"/>
      <c r="BR104" s="711"/>
      <c r="BS104" s="711"/>
      <c r="BT104" s="711"/>
      <c r="BU104" s="282"/>
      <c r="BV104" s="703"/>
      <c r="BW104" s="284"/>
      <c r="BX104" s="704"/>
      <c r="BY104" s="705"/>
      <c r="BZ104" s="60"/>
      <c r="CA104" s="1"/>
      <c r="CB104" s="1"/>
      <c r="CC104" s="1"/>
    </row>
    <row r="105" spans="2:81" s="48" customFormat="1" ht="9.75" customHeight="1">
      <c r="B105" s="697">
        <v>3</v>
      </c>
      <c r="C105" s="698"/>
      <c r="D105" s="699" t="s">
        <v>120</v>
      </c>
      <c r="E105" s="272">
        <v>40</v>
      </c>
      <c r="F105" s="272"/>
      <c r="G105" s="202"/>
      <c r="H105" s="665">
        <f>VLOOKUP(E105,男子,2,FALSE)</f>
        <v>0</v>
      </c>
      <c r="I105" s="700" t="str">
        <f>VLOOKUP($E105,男子,3,FALSE)</f>
        <v>選手</v>
      </c>
      <c r="J105" s="701"/>
      <c r="K105" s="701"/>
      <c r="L105" s="702"/>
      <c r="M105" s="255">
        <f>VLOOKUP($E105,男子,15,FALSE)</f>
      </c>
      <c r="N105" s="256"/>
      <c r="O105" s="256"/>
      <c r="P105" s="256"/>
      <c r="Q105" s="257"/>
      <c r="R105" s="256">
        <f>VLOOKUP($E105,男子,16,FALSE)</f>
      </c>
      <c r="S105" s="256"/>
      <c r="T105" s="256"/>
      <c r="U105" s="256"/>
      <c r="V105" s="256"/>
      <c r="W105" s="692" t="str">
        <f>VLOOKUP($E105,男子,4,FALSE)</f>
        <v>男</v>
      </c>
      <c r="X105" s="693"/>
      <c r="Y105" s="694"/>
      <c r="Z105" s="676" t="str">
        <f>VLOOKUP($E105,男子,5,FALSE)</f>
        <v>平成</v>
      </c>
      <c r="AA105" s="695"/>
      <c r="AB105" s="686">
        <f>VLOOKUP($E105,男子,11,FALSE)</f>
        <v>0</v>
      </c>
      <c r="AC105" s="687"/>
      <c r="AD105" s="689" t="s">
        <v>51</v>
      </c>
      <c r="AE105" s="678">
        <f>VLOOKUP($E105,男子,12,FALSE)</f>
        <v>0</v>
      </c>
      <c r="AF105" s="679"/>
      <c r="AG105" s="691" t="s">
        <v>50</v>
      </c>
      <c r="AH105" s="678">
        <f>VLOOKUP($E105,男子,13,FALSE)</f>
        <v>0</v>
      </c>
      <c r="AI105" s="679"/>
      <c r="AJ105" s="681" t="s">
        <v>44</v>
      </c>
      <c r="AK105" s="682">
        <f>VLOOKUP($E105,男子,10,FALSE)</f>
        <v>0</v>
      </c>
      <c r="AL105" s="683"/>
      <c r="AM105" s="925" t="s">
        <v>384</v>
      </c>
      <c r="AN105" s="915"/>
      <c r="AO105" s="82" t="s">
        <v>75</v>
      </c>
      <c r="AP105" s="675">
        <f>AP103</f>
        <v>0</v>
      </c>
      <c r="AQ105" s="675"/>
      <c r="AR105" s="675"/>
      <c r="AS105" s="75" t="s">
        <v>76</v>
      </c>
      <c r="AT105" s="672">
        <f>AT103</f>
        <v>0</v>
      </c>
      <c r="AU105" s="672"/>
      <c r="AV105" s="672"/>
      <c r="AW105" s="83"/>
      <c r="AX105" s="83"/>
      <c r="AY105" s="83"/>
      <c r="AZ105" s="83"/>
      <c r="BA105" s="83"/>
      <c r="BB105" s="83"/>
      <c r="BC105" s="83"/>
      <c r="BD105" s="83"/>
      <c r="BE105" s="83"/>
      <c r="BF105" s="84"/>
      <c r="BG105" s="85"/>
      <c r="BH105" s="86"/>
      <c r="BI105" s="676" t="s">
        <v>77</v>
      </c>
      <c r="BJ105" s="674">
        <f>BJ103:BJ103</f>
        <v>0</v>
      </c>
      <c r="BK105" s="674"/>
      <c r="BL105" s="674"/>
      <c r="BM105" s="672" t="s">
        <v>76</v>
      </c>
      <c r="BN105" s="674">
        <f>BN103:BN103</f>
        <v>0</v>
      </c>
      <c r="BO105" s="674"/>
      <c r="BP105" s="674"/>
      <c r="BQ105" s="672" t="s">
        <v>76</v>
      </c>
      <c r="BR105" s="295">
        <f>BR103:BR103</f>
        <v>0</v>
      </c>
      <c r="BS105" s="295"/>
      <c r="BT105" s="295"/>
      <c r="BU105" s="667"/>
      <c r="BV105" s="668"/>
      <c r="BW105" s="669"/>
      <c r="BX105" s="670"/>
      <c r="BY105" s="671"/>
      <c r="BZ105" s="59"/>
      <c r="CA105" s="47"/>
      <c r="CB105" s="47"/>
      <c r="CC105" s="47"/>
    </row>
    <row r="106" spans="2:81" s="49" customFormat="1" ht="21" customHeight="1" thickBot="1">
      <c r="B106" s="268"/>
      <c r="C106" s="269"/>
      <c r="D106" s="271"/>
      <c r="E106" s="273"/>
      <c r="F106" s="273"/>
      <c r="G106" s="200"/>
      <c r="H106" s="281"/>
      <c r="I106" s="277"/>
      <c r="J106" s="278"/>
      <c r="K106" s="278"/>
      <c r="L106" s="279"/>
      <c r="M106" s="240">
        <f>VLOOKUP($E105,男子,8,FALSE)</f>
        <v>0</v>
      </c>
      <c r="N106" s="241"/>
      <c r="O106" s="241"/>
      <c r="P106" s="241"/>
      <c r="Q106" s="242"/>
      <c r="R106" s="241">
        <f>VLOOKUP($E105,男子,9,FALSE)</f>
        <v>0</v>
      </c>
      <c r="S106" s="241"/>
      <c r="T106" s="241"/>
      <c r="U106" s="241"/>
      <c r="V106" s="243"/>
      <c r="W106" s="261"/>
      <c r="X106" s="262"/>
      <c r="Y106" s="263"/>
      <c r="Z106" s="677"/>
      <c r="AA106" s="696"/>
      <c r="AB106" s="688"/>
      <c r="AC106" s="680"/>
      <c r="AD106" s="690"/>
      <c r="AE106" s="680"/>
      <c r="AF106" s="680"/>
      <c r="AG106" s="690"/>
      <c r="AH106" s="680"/>
      <c r="AI106" s="680"/>
      <c r="AJ106" s="204"/>
      <c r="AK106" s="201"/>
      <c r="AL106" s="200"/>
      <c r="AM106" s="920"/>
      <c r="AN106" s="921"/>
      <c r="AO106" s="215">
        <f>AO104</f>
        <v>0</v>
      </c>
      <c r="AP106" s="211"/>
      <c r="AQ106" s="211"/>
      <c r="AR106" s="211"/>
      <c r="AS106" s="211"/>
      <c r="AT106" s="211"/>
      <c r="AU106" s="211"/>
      <c r="AV106" s="211"/>
      <c r="AW106" s="211"/>
      <c r="AX106" s="211"/>
      <c r="AY106" s="211"/>
      <c r="AZ106" s="211"/>
      <c r="BA106" s="211"/>
      <c r="BB106" s="211"/>
      <c r="BC106" s="211"/>
      <c r="BD106" s="211"/>
      <c r="BE106" s="211"/>
      <c r="BF106" s="211"/>
      <c r="BG106" s="211"/>
      <c r="BH106" s="210"/>
      <c r="BI106" s="677"/>
      <c r="BJ106" s="245"/>
      <c r="BK106" s="245"/>
      <c r="BL106" s="245"/>
      <c r="BM106" s="673"/>
      <c r="BN106" s="245"/>
      <c r="BO106" s="245"/>
      <c r="BP106" s="245"/>
      <c r="BQ106" s="673"/>
      <c r="BR106" s="245"/>
      <c r="BS106" s="245"/>
      <c r="BT106" s="245"/>
      <c r="BU106" s="232"/>
      <c r="BV106" s="233"/>
      <c r="BW106" s="237"/>
      <c r="BX106" s="238"/>
      <c r="BY106" s="239"/>
      <c r="BZ106" s="60"/>
      <c r="CA106" s="1"/>
      <c r="CB106" s="1"/>
      <c r="CC106" s="1"/>
    </row>
    <row r="107" ht="12" customHeight="1"/>
    <row r="108" spans="2:88" s="50" customFormat="1" ht="15" customHeight="1">
      <c r="B108" s="226" t="s">
        <v>53</v>
      </c>
      <c r="C108" s="834"/>
      <c r="D108" s="834"/>
      <c r="E108" s="834"/>
      <c r="F108" s="834"/>
      <c r="G108" s="834"/>
      <c r="H108" s="834"/>
      <c r="I108" s="834"/>
      <c r="J108" s="834"/>
      <c r="K108" s="834"/>
      <c r="L108" s="834"/>
      <c r="M108" s="834"/>
      <c r="N108" s="834"/>
      <c r="O108" s="834"/>
      <c r="P108" s="834"/>
      <c r="Q108" s="834"/>
      <c r="R108" s="834"/>
      <c r="S108" s="834"/>
      <c r="T108" s="834"/>
      <c r="U108" s="834"/>
      <c r="V108" s="834"/>
      <c r="W108" s="834"/>
      <c r="X108" s="834"/>
      <c r="Y108" s="834"/>
      <c r="Z108" s="834"/>
      <c r="AA108" s="834"/>
      <c r="AB108" s="834"/>
      <c r="AC108" s="834"/>
      <c r="AD108" s="834"/>
      <c r="AE108" s="834"/>
      <c r="AF108" s="834"/>
      <c r="AG108" s="834"/>
      <c r="AH108" s="834"/>
      <c r="AI108" s="834"/>
      <c r="AJ108" s="834"/>
      <c r="AK108" s="834"/>
      <c r="AL108" s="834"/>
      <c r="AM108" s="834"/>
      <c r="AN108" s="834"/>
      <c r="AO108" s="834"/>
      <c r="AP108" s="834"/>
      <c r="AQ108" s="834"/>
      <c r="AR108" s="834"/>
      <c r="AS108" s="834"/>
      <c r="AT108" s="834"/>
      <c r="AU108" s="834"/>
      <c r="AV108" s="834"/>
      <c r="AW108" s="834"/>
      <c r="AX108" s="834"/>
      <c r="AY108" s="834"/>
      <c r="AZ108" s="834"/>
      <c r="BA108" s="834"/>
      <c r="BB108" s="834"/>
      <c r="BC108" s="834"/>
      <c r="BD108" s="834"/>
      <c r="BE108" s="834"/>
      <c r="BF108" s="834"/>
      <c r="BG108" s="834"/>
      <c r="BH108" s="834"/>
      <c r="BI108" s="834"/>
      <c r="BJ108" s="834"/>
      <c r="BK108" s="834"/>
      <c r="BL108" s="834"/>
      <c r="BM108" s="834"/>
      <c r="BN108" s="834"/>
      <c r="BO108" s="834"/>
      <c r="BP108" s="834"/>
      <c r="BQ108" s="834"/>
      <c r="BR108" s="834"/>
      <c r="BS108" s="834"/>
      <c r="BT108" s="834"/>
      <c r="BU108" s="834"/>
      <c r="BV108" s="834"/>
      <c r="BW108" s="834"/>
      <c r="BX108" s="834"/>
      <c r="BY108" s="835"/>
      <c r="BZ108" s="52"/>
      <c r="CB108" s="9"/>
      <c r="CC108" s="9"/>
      <c r="CD108" s="9"/>
      <c r="CE108" s="9"/>
      <c r="CF108" s="9"/>
      <c r="CG108" s="9"/>
      <c r="CH108" s="9"/>
      <c r="CI108" s="48"/>
      <c r="CJ108" s="9"/>
    </row>
    <row r="109" ht="2.25" customHeight="1"/>
    <row r="112" spans="2:88" s="50" customFormat="1" ht="15" customHeight="1">
      <c r="B112" s="833"/>
      <c r="C112" s="834"/>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4"/>
      <c r="AA112" s="834"/>
      <c r="AB112" s="834"/>
      <c r="AC112" s="834"/>
      <c r="AD112" s="834"/>
      <c r="AE112" s="834"/>
      <c r="AF112" s="834"/>
      <c r="AG112" s="834"/>
      <c r="AH112" s="834"/>
      <c r="AI112" s="834"/>
      <c r="AJ112" s="834"/>
      <c r="AK112" s="834"/>
      <c r="AL112" s="834"/>
      <c r="AM112" s="834"/>
      <c r="AN112" s="834"/>
      <c r="AO112" s="834"/>
      <c r="AP112" s="834"/>
      <c r="AQ112" s="834"/>
      <c r="AR112" s="834"/>
      <c r="AS112" s="834"/>
      <c r="AT112" s="834"/>
      <c r="AU112" s="834"/>
      <c r="AV112" s="834"/>
      <c r="AW112" s="834"/>
      <c r="AX112" s="834"/>
      <c r="AY112" s="834"/>
      <c r="AZ112" s="834"/>
      <c r="BA112" s="834"/>
      <c r="BB112" s="834"/>
      <c r="BC112" s="834"/>
      <c r="BD112" s="834"/>
      <c r="BE112" s="834"/>
      <c r="BF112" s="834"/>
      <c r="BG112" s="834"/>
      <c r="BH112" s="834"/>
      <c r="BI112" s="834"/>
      <c r="BJ112" s="834"/>
      <c r="BK112" s="834"/>
      <c r="BL112" s="834"/>
      <c r="BM112" s="834"/>
      <c r="BN112" s="834"/>
      <c r="BO112" s="834"/>
      <c r="BP112" s="834"/>
      <c r="BQ112" s="834"/>
      <c r="BR112" s="834"/>
      <c r="BS112" s="834"/>
      <c r="BT112" s="834"/>
      <c r="BU112" s="834"/>
      <c r="BV112" s="834"/>
      <c r="BW112" s="834"/>
      <c r="BX112" s="834"/>
      <c r="BY112" s="835"/>
      <c r="BZ112" s="52"/>
      <c r="CB112" s="9"/>
      <c r="CC112" s="9"/>
      <c r="CD112" s="9"/>
      <c r="CE112" s="9"/>
      <c r="CF112" s="9"/>
      <c r="CG112" s="9"/>
      <c r="CH112" s="9"/>
      <c r="CI112" s="48"/>
      <c r="CJ112" s="9"/>
    </row>
  </sheetData>
  <sheetProtection password="E630" sheet="1" objects="1" scenarios="1"/>
  <mergeCells count="1453">
    <mergeCell ref="B108:BY108"/>
    <mergeCell ref="H17:H18"/>
    <mergeCell ref="H19:H20"/>
    <mergeCell ref="AP105:AR105"/>
    <mergeCell ref="AT105:AV105"/>
    <mergeCell ref="BI105:BI106"/>
    <mergeCell ref="BJ105:BL106"/>
    <mergeCell ref="AH105:AI106"/>
    <mergeCell ref="AJ105:AJ106"/>
    <mergeCell ref="AK105:AL106"/>
    <mergeCell ref="B112:BY112"/>
    <mergeCell ref="BU105:BV106"/>
    <mergeCell ref="BW105:BY106"/>
    <mergeCell ref="M106:Q106"/>
    <mergeCell ref="R106:V106"/>
    <mergeCell ref="AO106:BH106"/>
    <mergeCell ref="BM105:BM106"/>
    <mergeCell ref="BN105:BP106"/>
    <mergeCell ref="BQ105:BQ106"/>
    <mergeCell ref="BR105:BT106"/>
    <mergeCell ref="AM105:AN106"/>
    <mergeCell ref="AB105:AC106"/>
    <mergeCell ref="AD105:AD106"/>
    <mergeCell ref="AE105:AF106"/>
    <mergeCell ref="AG105:AG106"/>
    <mergeCell ref="M105:Q105"/>
    <mergeCell ref="R105:V105"/>
    <mergeCell ref="W105:Y106"/>
    <mergeCell ref="Z105:AA106"/>
    <mergeCell ref="B105:C106"/>
    <mergeCell ref="D105:D106"/>
    <mergeCell ref="E105:G106"/>
    <mergeCell ref="I105:L106"/>
    <mergeCell ref="H105:H106"/>
    <mergeCell ref="BU103:BV104"/>
    <mergeCell ref="BW103:BY104"/>
    <mergeCell ref="M104:Q104"/>
    <mergeCell ref="R104:V104"/>
    <mergeCell ref="AO104:BH104"/>
    <mergeCell ref="BM103:BM104"/>
    <mergeCell ref="BN103:BP104"/>
    <mergeCell ref="BQ103:BQ104"/>
    <mergeCell ref="BR103:BT104"/>
    <mergeCell ref="AP103:AR103"/>
    <mergeCell ref="AT103:AV103"/>
    <mergeCell ref="BI103:BI104"/>
    <mergeCell ref="BJ103:BL104"/>
    <mergeCell ref="AH103:AI104"/>
    <mergeCell ref="AJ103:AJ104"/>
    <mergeCell ref="AK103:AL104"/>
    <mergeCell ref="AM103:AN104"/>
    <mergeCell ref="AB103:AC104"/>
    <mergeCell ref="AD103:AD104"/>
    <mergeCell ref="AE103:AF104"/>
    <mergeCell ref="AG103:AG104"/>
    <mergeCell ref="M103:Q103"/>
    <mergeCell ref="R103:V103"/>
    <mergeCell ref="W103:Y104"/>
    <mergeCell ref="Z103:AA104"/>
    <mergeCell ref="B103:C104"/>
    <mergeCell ref="D103:D104"/>
    <mergeCell ref="E103:G104"/>
    <mergeCell ref="I103:L104"/>
    <mergeCell ref="H103:H104"/>
    <mergeCell ref="BU101:BV102"/>
    <mergeCell ref="BW101:BY102"/>
    <mergeCell ref="M102:Q102"/>
    <mergeCell ref="R102:V102"/>
    <mergeCell ref="AO102:BH102"/>
    <mergeCell ref="BM101:BM102"/>
    <mergeCell ref="BN101:BP102"/>
    <mergeCell ref="BQ101:BQ102"/>
    <mergeCell ref="BR101:BT102"/>
    <mergeCell ref="AP101:AR101"/>
    <mergeCell ref="AT101:AV101"/>
    <mergeCell ref="BI101:BI102"/>
    <mergeCell ref="BJ101:BL102"/>
    <mergeCell ref="AH101:AI102"/>
    <mergeCell ref="AJ101:AJ102"/>
    <mergeCell ref="AK101:AL102"/>
    <mergeCell ref="AM101:AN102"/>
    <mergeCell ref="AB101:AC102"/>
    <mergeCell ref="AD101:AD102"/>
    <mergeCell ref="AE101:AF102"/>
    <mergeCell ref="AG101:AG102"/>
    <mergeCell ref="M101:Q101"/>
    <mergeCell ref="R101:V101"/>
    <mergeCell ref="W101:Y102"/>
    <mergeCell ref="Z101:AA102"/>
    <mergeCell ref="B101:C102"/>
    <mergeCell ref="D101:D102"/>
    <mergeCell ref="E101:G102"/>
    <mergeCell ref="I101:L102"/>
    <mergeCell ref="H101:H102"/>
    <mergeCell ref="BU99:BV100"/>
    <mergeCell ref="BW99:BY100"/>
    <mergeCell ref="M100:Q100"/>
    <mergeCell ref="R100:V100"/>
    <mergeCell ref="AO100:BH100"/>
    <mergeCell ref="BM99:BM100"/>
    <mergeCell ref="BN99:BP100"/>
    <mergeCell ref="BQ99:BQ100"/>
    <mergeCell ref="BR99:BT100"/>
    <mergeCell ref="AP99:AR99"/>
    <mergeCell ref="AT99:AV99"/>
    <mergeCell ref="BI99:BI100"/>
    <mergeCell ref="BJ99:BL100"/>
    <mergeCell ref="AH99:AI100"/>
    <mergeCell ref="AJ99:AJ100"/>
    <mergeCell ref="AK99:AL100"/>
    <mergeCell ref="AM99:AN100"/>
    <mergeCell ref="AB99:AC100"/>
    <mergeCell ref="AD99:AD100"/>
    <mergeCell ref="AE99:AF100"/>
    <mergeCell ref="AG99:AG100"/>
    <mergeCell ref="M99:Q99"/>
    <mergeCell ref="R99:V99"/>
    <mergeCell ref="W99:Y100"/>
    <mergeCell ref="Z99:AA100"/>
    <mergeCell ref="B99:C100"/>
    <mergeCell ref="D99:D100"/>
    <mergeCell ref="E99:G100"/>
    <mergeCell ref="I99:L100"/>
    <mergeCell ref="H99:H100"/>
    <mergeCell ref="BU97:BV98"/>
    <mergeCell ref="BW97:BY98"/>
    <mergeCell ref="M98:Q98"/>
    <mergeCell ref="R98:V98"/>
    <mergeCell ref="AO98:BH98"/>
    <mergeCell ref="BM97:BM98"/>
    <mergeCell ref="BN97:BP98"/>
    <mergeCell ref="BQ97:BQ98"/>
    <mergeCell ref="BR97:BT98"/>
    <mergeCell ref="AP97:AR97"/>
    <mergeCell ref="AT97:AV97"/>
    <mergeCell ref="BI97:BI98"/>
    <mergeCell ref="BJ97:BL98"/>
    <mergeCell ref="AH97:AI98"/>
    <mergeCell ref="AJ97:AJ98"/>
    <mergeCell ref="AK97:AL98"/>
    <mergeCell ref="AM97:AN98"/>
    <mergeCell ref="AB97:AC98"/>
    <mergeCell ref="AD97:AD98"/>
    <mergeCell ref="AE97:AF98"/>
    <mergeCell ref="AG97:AG98"/>
    <mergeCell ref="M97:Q97"/>
    <mergeCell ref="R97:V97"/>
    <mergeCell ref="W97:Y98"/>
    <mergeCell ref="Z97:AA98"/>
    <mergeCell ref="B97:C98"/>
    <mergeCell ref="D97:D98"/>
    <mergeCell ref="E97:G98"/>
    <mergeCell ref="I97:L98"/>
    <mergeCell ref="H97:H98"/>
    <mergeCell ref="BU95:BV96"/>
    <mergeCell ref="BW95:BY96"/>
    <mergeCell ref="M96:Q96"/>
    <mergeCell ref="R96:V96"/>
    <mergeCell ref="AO96:BH96"/>
    <mergeCell ref="BM95:BM96"/>
    <mergeCell ref="BN95:BP96"/>
    <mergeCell ref="BQ95:BQ96"/>
    <mergeCell ref="BR95:BT96"/>
    <mergeCell ref="AP95:AR95"/>
    <mergeCell ref="AT95:AV95"/>
    <mergeCell ref="BI95:BI96"/>
    <mergeCell ref="BJ95:BL96"/>
    <mergeCell ref="AH95:AI96"/>
    <mergeCell ref="AJ95:AJ96"/>
    <mergeCell ref="AK95:AL96"/>
    <mergeCell ref="AM95:AN96"/>
    <mergeCell ref="AB95:AC96"/>
    <mergeCell ref="AD95:AD96"/>
    <mergeCell ref="AE95:AF96"/>
    <mergeCell ref="AG95:AG96"/>
    <mergeCell ref="M95:Q95"/>
    <mergeCell ref="R95:V95"/>
    <mergeCell ref="W95:Y96"/>
    <mergeCell ref="Z95:AA96"/>
    <mergeCell ref="B95:C96"/>
    <mergeCell ref="D95:D96"/>
    <mergeCell ref="E95:G96"/>
    <mergeCell ref="I95:L96"/>
    <mergeCell ref="H95:H96"/>
    <mergeCell ref="BU93:BV94"/>
    <mergeCell ref="BW93:BY94"/>
    <mergeCell ref="M94:Q94"/>
    <mergeCell ref="R94:V94"/>
    <mergeCell ref="AO94:BH94"/>
    <mergeCell ref="BM93:BM94"/>
    <mergeCell ref="BN93:BP94"/>
    <mergeCell ref="BQ93:BQ94"/>
    <mergeCell ref="BR93:BT94"/>
    <mergeCell ref="AP93:AR93"/>
    <mergeCell ref="AT93:AV93"/>
    <mergeCell ref="BI93:BI94"/>
    <mergeCell ref="BJ93:BL94"/>
    <mergeCell ref="AH93:AI94"/>
    <mergeCell ref="AJ93:AJ94"/>
    <mergeCell ref="AK93:AL94"/>
    <mergeCell ref="AM93:AN94"/>
    <mergeCell ref="AB93:AC94"/>
    <mergeCell ref="AD93:AD94"/>
    <mergeCell ref="AE93:AF94"/>
    <mergeCell ref="AG93:AG94"/>
    <mergeCell ref="M93:Q93"/>
    <mergeCell ref="R93:V93"/>
    <mergeCell ref="W93:Y94"/>
    <mergeCell ref="Z93:AA94"/>
    <mergeCell ref="B93:C94"/>
    <mergeCell ref="D93:D94"/>
    <mergeCell ref="E93:G94"/>
    <mergeCell ref="I93:L94"/>
    <mergeCell ref="H93:H94"/>
    <mergeCell ref="BU91:BV92"/>
    <mergeCell ref="BW91:BY92"/>
    <mergeCell ref="M92:Q92"/>
    <mergeCell ref="R92:V92"/>
    <mergeCell ref="AO92:BH92"/>
    <mergeCell ref="BM91:BM92"/>
    <mergeCell ref="BN91:BP92"/>
    <mergeCell ref="BQ91:BQ92"/>
    <mergeCell ref="BR91:BT92"/>
    <mergeCell ref="AP91:AR91"/>
    <mergeCell ref="AT91:AV91"/>
    <mergeCell ref="BI91:BI92"/>
    <mergeCell ref="BJ91:BL92"/>
    <mergeCell ref="AH91:AI92"/>
    <mergeCell ref="AJ91:AJ92"/>
    <mergeCell ref="AK91:AL92"/>
    <mergeCell ref="AM91:AN92"/>
    <mergeCell ref="AB91:AC92"/>
    <mergeCell ref="AD91:AD92"/>
    <mergeCell ref="AE91:AF92"/>
    <mergeCell ref="AG91:AG92"/>
    <mergeCell ref="M91:Q91"/>
    <mergeCell ref="R91:V91"/>
    <mergeCell ref="W91:Y92"/>
    <mergeCell ref="Z91:AA92"/>
    <mergeCell ref="B91:C92"/>
    <mergeCell ref="D91:D92"/>
    <mergeCell ref="E91:G92"/>
    <mergeCell ref="I91:L92"/>
    <mergeCell ref="H91:H92"/>
    <mergeCell ref="BU89:BV90"/>
    <mergeCell ref="BW89:BY90"/>
    <mergeCell ref="M90:Q90"/>
    <mergeCell ref="R90:V90"/>
    <mergeCell ref="AO90:BH90"/>
    <mergeCell ref="BM89:BM90"/>
    <mergeCell ref="BN89:BP90"/>
    <mergeCell ref="BQ89:BQ90"/>
    <mergeCell ref="BR89:BT90"/>
    <mergeCell ref="AP89:AR89"/>
    <mergeCell ref="AT89:AV89"/>
    <mergeCell ref="BI89:BI90"/>
    <mergeCell ref="BJ89:BL90"/>
    <mergeCell ref="AH89:AI90"/>
    <mergeCell ref="AJ89:AJ90"/>
    <mergeCell ref="AK89:AL90"/>
    <mergeCell ref="AM89:AN90"/>
    <mergeCell ref="AB89:AC90"/>
    <mergeCell ref="AD89:AD90"/>
    <mergeCell ref="AE89:AF90"/>
    <mergeCell ref="AG89:AG90"/>
    <mergeCell ref="M89:Q89"/>
    <mergeCell ref="R89:V89"/>
    <mergeCell ref="W89:Y90"/>
    <mergeCell ref="Z89:AA90"/>
    <mergeCell ref="B89:C90"/>
    <mergeCell ref="D89:D90"/>
    <mergeCell ref="E89:G90"/>
    <mergeCell ref="I89:L90"/>
    <mergeCell ref="BW87:BY88"/>
    <mergeCell ref="M88:Q88"/>
    <mergeCell ref="R88:V88"/>
    <mergeCell ref="AO88:BH88"/>
    <mergeCell ref="BN87:BP88"/>
    <mergeCell ref="BQ87:BQ88"/>
    <mergeCell ref="BR87:BT88"/>
    <mergeCell ref="BU87:BV88"/>
    <mergeCell ref="AT87:AV87"/>
    <mergeCell ref="BI87:BI88"/>
    <mergeCell ref="BJ87:BL88"/>
    <mergeCell ref="BM87:BM88"/>
    <mergeCell ref="AJ87:AJ88"/>
    <mergeCell ref="AK87:AL88"/>
    <mergeCell ref="AM87:AN88"/>
    <mergeCell ref="AP87:AR87"/>
    <mergeCell ref="AD87:AD88"/>
    <mergeCell ref="AE87:AF88"/>
    <mergeCell ref="AG87:AG88"/>
    <mergeCell ref="AH87:AI88"/>
    <mergeCell ref="B87:C88"/>
    <mergeCell ref="D87:D88"/>
    <mergeCell ref="E87:G88"/>
    <mergeCell ref="I87:L88"/>
    <mergeCell ref="M87:Q87"/>
    <mergeCell ref="R87:V87"/>
    <mergeCell ref="W87:Y88"/>
    <mergeCell ref="Z87:AA88"/>
    <mergeCell ref="AB87:AC88"/>
    <mergeCell ref="BU85:BV86"/>
    <mergeCell ref="BW85:BY86"/>
    <mergeCell ref="M86:Q86"/>
    <mergeCell ref="R86:V86"/>
    <mergeCell ref="AO86:BH86"/>
    <mergeCell ref="BM85:BM86"/>
    <mergeCell ref="BN85:BP86"/>
    <mergeCell ref="BQ85:BQ86"/>
    <mergeCell ref="BR85:BT86"/>
    <mergeCell ref="AP85:AR85"/>
    <mergeCell ref="AT85:AV85"/>
    <mergeCell ref="BI85:BI86"/>
    <mergeCell ref="BJ85:BL86"/>
    <mergeCell ref="AH85:AI86"/>
    <mergeCell ref="AJ85:AJ86"/>
    <mergeCell ref="AK85:AL86"/>
    <mergeCell ref="AM85:AN86"/>
    <mergeCell ref="AB85:AC86"/>
    <mergeCell ref="AD85:AD86"/>
    <mergeCell ref="AE85:AF86"/>
    <mergeCell ref="AG85:AG86"/>
    <mergeCell ref="M85:Q85"/>
    <mergeCell ref="R85:V85"/>
    <mergeCell ref="W85:Y86"/>
    <mergeCell ref="Z85:AA86"/>
    <mergeCell ref="B85:C86"/>
    <mergeCell ref="D85:D86"/>
    <mergeCell ref="E85:G86"/>
    <mergeCell ref="I85:L86"/>
    <mergeCell ref="BU75:BV76"/>
    <mergeCell ref="BW75:BY76"/>
    <mergeCell ref="AO76:BH76"/>
    <mergeCell ref="B77:C78"/>
    <mergeCell ref="D77:D78"/>
    <mergeCell ref="E77:G78"/>
    <mergeCell ref="I77:L78"/>
    <mergeCell ref="M77:Q77"/>
    <mergeCell ref="R77:V77"/>
    <mergeCell ref="AH75:AI76"/>
    <mergeCell ref="BU73:BV74"/>
    <mergeCell ref="BW73:BY74"/>
    <mergeCell ref="AO74:BH74"/>
    <mergeCell ref="B75:C76"/>
    <mergeCell ref="D75:D76"/>
    <mergeCell ref="E75:G76"/>
    <mergeCell ref="I75:L76"/>
    <mergeCell ref="W75:Y76"/>
    <mergeCell ref="Z75:AA76"/>
    <mergeCell ref="AB75:AC76"/>
    <mergeCell ref="BU71:BV72"/>
    <mergeCell ref="BW71:BY72"/>
    <mergeCell ref="AO72:BH72"/>
    <mergeCell ref="B73:C74"/>
    <mergeCell ref="D73:D74"/>
    <mergeCell ref="E73:G74"/>
    <mergeCell ref="I73:L74"/>
    <mergeCell ref="W73:Y74"/>
    <mergeCell ref="Z73:AA74"/>
    <mergeCell ref="AB73:AC74"/>
    <mergeCell ref="BU69:BV70"/>
    <mergeCell ref="BW69:BY70"/>
    <mergeCell ref="AO70:BH70"/>
    <mergeCell ref="B71:C72"/>
    <mergeCell ref="D71:D72"/>
    <mergeCell ref="E71:G72"/>
    <mergeCell ref="I71:L72"/>
    <mergeCell ref="W71:Y72"/>
    <mergeCell ref="Z71:AA72"/>
    <mergeCell ref="AB71:AC72"/>
    <mergeCell ref="B69:C70"/>
    <mergeCell ref="D69:D70"/>
    <mergeCell ref="E69:G70"/>
    <mergeCell ref="I69:L70"/>
    <mergeCell ref="H69:H70"/>
    <mergeCell ref="BJ67:BL68"/>
    <mergeCell ref="BU67:BV68"/>
    <mergeCell ref="BW67:BY68"/>
    <mergeCell ref="AO68:BH68"/>
    <mergeCell ref="BN67:BP68"/>
    <mergeCell ref="BQ67:BQ68"/>
    <mergeCell ref="BR67:BT68"/>
    <mergeCell ref="AP67:AR67"/>
    <mergeCell ref="AT67:AV67"/>
    <mergeCell ref="BI67:BI68"/>
    <mergeCell ref="B67:C68"/>
    <mergeCell ref="D67:D68"/>
    <mergeCell ref="E67:G68"/>
    <mergeCell ref="I67:L68"/>
    <mergeCell ref="H67:H68"/>
    <mergeCell ref="M67:Q67"/>
    <mergeCell ref="R67:V67"/>
    <mergeCell ref="W67:Y68"/>
    <mergeCell ref="Z67:AA68"/>
    <mergeCell ref="M68:Q68"/>
    <mergeCell ref="R68:V68"/>
    <mergeCell ref="AB67:AC68"/>
    <mergeCell ref="AD75:AD76"/>
    <mergeCell ref="AE75:AF76"/>
    <mergeCell ref="AG75:AG76"/>
    <mergeCell ref="AG73:AG74"/>
    <mergeCell ref="AD71:AD72"/>
    <mergeCell ref="AE71:AF72"/>
    <mergeCell ref="AG71:AG72"/>
    <mergeCell ref="AG69:AG70"/>
    <mergeCell ref="AD67:AD68"/>
    <mergeCell ref="AJ75:AJ76"/>
    <mergeCell ref="W77:Y78"/>
    <mergeCell ref="Z77:AA78"/>
    <mergeCell ref="AB77:AC78"/>
    <mergeCell ref="AD77:AD78"/>
    <mergeCell ref="AE77:AF78"/>
    <mergeCell ref="AG77:AG78"/>
    <mergeCell ref="AH77:AI78"/>
    <mergeCell ref="AJ77:AJ78"/>
    <mergeCell ref="BM75:BM76"/>
    <mergeCell ref="BN75:BP76"/>
    <mergeCell ref="BQ75:BQ76"/>
    <mergeCell ref="BR75:BT76"/>
    <mergeCell ref="AM75:AN76"/>
    <mergeCell ref="BJ77:BL78"/>
    <mergeCell ref="BU77:BV78"/>
    <mergeCell ref="AO78:BH78"/>
    <mergeCell ref="AP75:AR75"/>
    <mergeCell ref="AT75:AV75"/>
    <mergeCell ref="BI75:BI76"/>
    <mergeCell ref="BJ75:BL76"/>
    <mergeCell ref="AM77:AN78"/>
    <mergeCell ref="AT77:AV77"/>
    <mergeCell ref="AP77:AR77"/>
    <mergeCell ref="BW77:BY78"/>
    <mergeCell ref="M78:Q78"/>
    <mergeCell ref="R78:V78"/>
    <mergeCell ref="AK77:AL78"/>
    <mergeCell ref="BI77:BI78"/>
    <mergeCell ref="BM77:BM78"/>
    <mergeCell ref="BN77:BP78"/>
    <mergeCell ref="BQ77:BQ78"/>
    <mergeCell ref="BR77:BT78"/>
    <mergeCell ref="M76:Q76"/>
    <mergeCell ref="R76:V76"/>
    <mergeCell ref="B79:C80"/>
    <mergeCell ref="D79:D80"/>
    <mergeCell ref="E79:G80"/>
    <mergeCell ref="I79:L80"/>
    <mergeCell ref="H79:H80"/>
    <mergeCell ref="Z79:AA80"/>
    <mergeCell ref="AB79:AC80"/>
    <mergeCell ref="M80:Q80"/>
    <mergeCell ref="R80:V80"/>
    <mergeCell ref="M79:Q79"/>
    <mergeCell ref="R79:V79"/>
    <mergeCell ref="W79:Y80"/>
    <mergeCell ref="AD79:AD80"/>
    <mergeCell ref="AE79:AF80"/>
    <mergeCell ref="AG79:AG80"/>
    <mergeCell ref="AH79:AI80"/>
    <mergeCell ref="BN73:BP74"/>
    <mergeCell ref="AK73:AL74"/>
    <mergeCell ref="AM73:AN74"/>
    <mergeCell ref="M75:Q75"/>
    <mergeCell ref="R75:V75"/>
    <mergeCell ref="AD73:AD74"/>
    <mergeCell ref="AE73:AF74"/>
    <mergeCell ref="M74:Q74"/>
    <mergeCell ref="R74:V74"/>
    <mergeCell ref="AK75:AL76"/>
    <mergeCell ref="BJ73:BL74"/>
    <mergeCell ref="AH73:AI74"/>
    <mergeCell ref="AJ73:AJ74"/>
    <mergeCell ref="BM73:BM74"/>
    <mergeCell ref="AJ79:AJ80"/>
    <mergeCell ref="AK79:AL80"/>
    <mergeCell ref="AM79:AN80"/>
    <mergeCell ref="AP79:AR79"/>
    <mergeCell ref="BW79:BY80"/>
    <mergeCell ref="M73:Q73"/>
    <mergeCell ref="R73:V73"/>
    <mergeCell ref="AP73:AR73"/>
    <mergeCell ref="AT73:AV73"/>
    <mergeCell ref="BM79:BM80"/>
    <mergeCell ref="BN79:BP80"/>
    <mergeCell ref="BQ79:BQ80"/>
    <mergeCell ref="BR79:BT80"/>
    <mergeCell ref="AT79:AV79"/>
    <mergeCell ref="AM71:AN72"/>
    <mergeCell ref="AP71:AR71"/>
    <mergeCell ref="AT71:AV71"/>
    <mergeCell ref="BU79:BV80"/>
    <mergeCell ref="BI79:BI80"/>
    <mergeCell ref="BJ79:BL80"/>
    <mergeCell ref="AO80:BH80"/>
    <mergeCell ref="BQ73:BQ74"/>
    <mergeCell ref="BR73:BT74"/>
    <mergeCell ref="BI73:BI74"/>
    <mergeCell ref="BQ71:BQ72"/>
    <mergeCell ref="BR71:BT72"/>
    <mergeCell ref="BI71:BI72"/>
    <mergeCell ref="BJ71:BL72"/>
    <mergeCell ref="BM71:BM72"/>
    <mergeCell ref="BN71:BP72"/>
    <mergeCell ref="B81:C82"/>
    <mergeCell ref="D81:D82"/>
    <mergeCell ref="E81:G82"/>
    <mergeCell ref="I81:L82"/>
    <mergeCell ref="H81:H82"/>
    <mergeCell ref="AD81:AD82"/>
    <mergeCell ref="AE81:AF82"/>
    <mergeCell ref="AG81:AG82"/>
    <mergeCell ref="M81:Q81"/>
    <mergeCell ref="R81:V81"/>
    <mergeCell ref="W81:Y82"/>
    <mergeCell ref="Z81:AA82"/>
    <mergeCell ref="AP81:AR81"/>
    <mergeCell ref="AT81:AV81"/>
    <mergeCell ref="AO82:BH82"/>
    <mergeCell ref="M72:Q72"/>
    <mergeCell ref="R72:V72"/>
    <mergeCell ref="AH81:AI82"/>
    <mergeCell ref="AJ81:AJ82"/>
    <mergeCell ref="M82:Q82"/>
    <mergeCell ref="R82:V82"/>
    <mergeCell ref="AB81:AC82"/>
    <mergeCell ref="M71:Q71"/>
    <mergeCell ref="R71:V71"/>
    <mergeCell ref="AD69:AD70"/>
    <mergeCell ref="AE69:AF70"/>
    <mergeCell ref="M69:Q69"/>
    <mergeCell ref="R69:V69"/>
    <mergeCell ref="W69:Y70"/>
    <mergeCell ref="Z69:AA70"/>
    <mergeCell ref="AB69:AC70"/>
    <mergeCell ref="BN69:BP70"/>
    <mergeCell ref="AK69:AL70"/>
    <mergeCell ref="AM69:AN70"/>
    <mergeCell ref="AP69:AR69"/>
    <mergeCell ref="AT69:AV69"/>
    <mergeCell ref="BQ81:BQ82"/>
    <mergeCell ref="BR81:BT82"/>
    <mergeCell ref="M70:Q70"/>
    <mergeCell ref="R70:V70"/>
    <mergeCell ref="BI81:BI82"/>
    <mergeCell ref="BJ81:BL82"/>
    <mergeCell ref="BM81:BM82"/>
    <mergeCell ref="BN81:BP82"/>
    <mergeCell ref="BQ69:BQ70"/>
    <mergeCell ref="BR69:BT70"/>
    <mergeCell ref="BU81:BV82"/>
    <mergeCell ref="BW81:BY82"/>
    <mergeCell ref="B83:C84"/>
    <mergeCell ref="D83:D84"/>
    <mergeCell ref="E83:G84"/>
    <mergeCell ref="I83:L84"/>
    <mergeCell ref="M83:Q83"/>
    <mergeCell ref="R83:V83"/>
    <mergeCell ref="W83:Y84"/>
    <mergeCell ref="Z83:AA84"/>
    <mergeCell ref="AE67:AF68"/>
    <mergeCell ref="AG67:AG68"/>
    <mergeCell ref="AH67:AI68"/>
    <mergeCell ref="AJ67:AJ68"/>
    <mergeCell ref="AD83:AD84"/>
    <mergeCell ref="AE83:AF84"/>
    <mergeCell ref="AG83:AG84"/>
    <mergeCell ref="BM67:BM68"/>
    <mergeCell ref="BI69:BI70"/>
    <mergeCell ref="BJ69:BL70"/>
    <mergeCell ref="AH69:AI70"/>
    <mergeCell ref="AJ69:AJ70"/>
    <mergeCell ref="BM69:BM70"/>
    <mergeCell ref="AK81:AL82"/>
    <mergeCell ref="AK67:AL68"/>
    <mergeCell ref="AM67:AN68"/>
    <mergeCell ref="AH83:AI84"/>
    <mergeCell ref="AJ83:AJ84"/>
    <mergeCell ref="AK83:AL84"/>
    <mergeCell ref="AM83:AN84"/>
    <mergeCell ref="AM81:AN82"/>
    <mergeCell ref="AH71:AI72"/>
    <mergeCell ref="AJ71:AJ72"/>
    <mergeCell ref="AK71:AL72"/>
    <mergeCell ref="BM83:BM84"/>
    <mergeCell ref="BN83:BP84"/>
    <mergeCell ref="M84:Q84"/>
    <mergeCell ref="R84:V84"/>
    <mergeCell ref="AP83:AR83"/>
    <mergeCell ref="AT83:AV83"/>
    <mergeCell ref="BI83:BI84"/>
    <mergeCell ref="BJ83:BL84"/>
    <mergeCell ref="AO84:BH84"/>
    <mergeCell ref="AB83:AC84"/>
    <mergeCell ref="BQ83:BQ84"/>
    <mergeCell ref="BR83:BT84"/>
    <mergeCell ref="BU83:BV84"/>
    <mergeCell ref="BW83:BY84"/>
    <mergeCell ref="BU45:BV46"/>
    <mergeCell ref="BW45:BY46"/>
    <mergeCell ref="M46:Q46"/>
    <mergeCell ref="R46:V46"/>
    <mergeCell ref="AO46:BH46"/>
    <mergeCell ref="BM45:BM46"/>
    <mergeCell ref="BN45:BP46"/>
    <mergeCell ref="BQ45:BQ46"/>
    <mergeCell ref="BR45:BT46"/>
    <mergeCell ref="AP45:AR45"/>
    <mergeCell ref="AT45:AV45"/>
    <mergeCell ref="BI45:BI46"/>
    <mergeCell ref="BJ45:BL46"/>
    <mergeCell ref="AH45:AI46"/>
    <mergeCell ref="AJ45:AJ46"/>
    <mergeCell ref="AK45:AL46"/>
    <mergeCell ref="AM45:AN46"/>
    <mergeCell ref="AB45:AC46"/>
    <mergeCell ref="AD45:AD46"/>
    <mergeCell ref="AE45:AF46"/>
    <mergeCell ref="AG45:AG46"/>
    <mergeCell ref="M45:Q45"/>
    <mergeCell ref="R45:V45"/>
    <mergeCell ref="W45:Y46"/>
    <mergeCell ref="Z45:AA46"/>
    <mergeCell ref="B45:C46"/>
    <mergeCell ref="D45:D46"/>
    <mergeCell ref="E45:G46"/>
    <mergeCell ref="I45:L46"/>
    <mergeCell ref="H45:H46"/>
    <mergeCell ref="BU43:BV44"/>
    <mergeCell ref="BW43:BY44"/>
    <mergeCell ref="M44:Q44"/>
    <mergeCell ref="R44:V44"/>
    <mergeCell ref="AO44:BH44"/>
    <mergeCell ref="BM43:BM44"/>
    <mergeCell ref="BN43:BP44"/>
    <mergeCell ref="BQ43:BQ44"/>
    <mergeCell ref="BR43:BT44"/>
    <mergeCell ref="AP43:AR43"/>
    <mergeCell ref="AT43:AV43"/>
    <mergeCell ref="BI43:BI44"/>
    <mergeCell ref="BJ43:BL44"/>
    <mergeCell ref="AH43:AI44"/>
    <mergeCell ref="AJ43:AJ44"/>
    <mergeCell ref="AK43:AL44"/>
    <mergeCell ref="AM43:AN44"/>
    <mergeCell ref="AB43:AC44"/>
    <mergeCell ref="AD43:AD44"/>
    <mergeCell ref="AE43:AF44"/>
    <mergeCell ref="AG43:AG44"/>
    <mergeCell ref="M43:Q43"/>
    <mergeCell ref="R43:V43"/>
    <mergeCell ref="W43:Y44"/>
    <mergeCell ref="Z43:AA44"/>
    <mergeCell ref="B43:C44"/>
    <mergeCell ref="D43:D44"/>
    <mergeCell ref="E43:G44"/>
    <mergeCell ref="I43:L44"/>
    <mergeCell ref="H43:H44"/>
    <mergeCell ref="BU41:BV42"/>
    <mergeCell ref="BW41:BY42"/>
    <mergeCell ref="M42:Q42"/>
    <mergeCell ref="R42:V42"/>
    <mergeCell ref="AO42:BH42"/>
    <mergeCell ref="BM41:BM42"/>
    <mergeCell ref="BN41:BP42"/>
    <mergeCell ref="BQ41:BQ42"/>
    <mergeCell ref="BR41:BT42"/>
    <mergeCell ref="AP41:AR41"/>
    <mergeCell ref="AT41:AV41"/>
    <mergeCell ref="BI41:BI42"/>
    <mergeCell ref="BJ41:BL42"/>
    <mergeCell ref="AH41:AI42"/>
    <mergeCell ref="AJ41:AJ42"/>
    <mergeCell ref="AK41:AL42"/>
    <mergeCell ref="AM41:AN42"/>
    <mergeCell ref="AB41:AC42"/>
    <mergeCell ref="AD41:AD42"/>
    <mergeCell ref="AE41:AF42"/>
    <mergeCell ref="AG41:AG42"/>
    <mergeCell ref="M41:Q41"/>
    <mergeCell ref="R41:V41"/>
    <mergeCell ref="W41:Y42"/>
    <mergeCell ref="Z41:AA42"/>
    <mergeCell ref="B41:C42"/>
    <mergeCell ref="D41:D42"/>
    <mergeCell ref="E41:G42"/>
    <mergeCell ref="I41:L42"/>
    <mergeCell ref="H41:H42"/>
    <mergeCell ref="BU39:BV40"/>
    <mergeCell ref="BW39:BY40"/>
    <mergeCell ref="M40:Q40"/>
    <mergeCell ref="R40:V40"/>
    <mergeCell ref="AO40:BH40"/>
    <mergeCell ref="BM39:BM40"/>
    <mergeCell ref="BN39:BP40"/>
    <mergeCell ref="BQ39:BQ40"/>
    <mergeCell ref="BR39:BT40"/>
    <mergeCell ref="AP39:AR39"/>
    <mergeCell ref="AT39:AV39"/>
    <mergeCell ref="BI39:BI40"/>
    <mergeCell ref="BJ39:BL40"/>
    <mergeCell ref="AH39:AI40"/>
    <mergeCell ref="AJ39:AJ40"/>
    <mergeCell ref="AK39:AL40"/>
    <mergeCell ref="AM39:AN40"/>
    <mergeCell ref="AB39:AC40"/>
    <mergeCell ref="AD39:AD40"/>
    <mergeCell ref="AE39:AF40"/>
    <mergeCell ref="AG39:AG40"/>
    <mergeCell ref="M39:Q39"/>
    <mergeCell ref="R39:V39"/>
    <mergeCell ref="W39:Y40"/>
    <mergeCell ref="Z39:AA40"/>
    <mergeCell ref="B39:C40"/>
    <mergeCell ref="D39:D40"/>
    <mergeCell ref="E39:G40"/>
    <mergeCell ref="I39:L40"/>
    <mergeCell ref="H39:H40"/>
    <mergeCell ref="BU37:BV38"/>
    <mergeCell ref="BW37:BY38"/>
    <mergeCell ref="M38:Q38"/>
    <mergeCell ref="R38:V38"/>
    <mergeCell ref="AO38:BH38"/>
    <mergeCell ref="BM37:BM38"/>
    <mergeCell ref="BN37:BP38"/>
    <mergeCell ref="BQ37:BQ38"/>
    <mergeCell ref="BR37:BT38"/>
    <mergeCell ref="AP37:AR37"/>
    <mergeCell ref="AT37:AV37"/>
    <mergeCell ref="BI37:BI38"/>
    <mergeCell ref="BJ37:BL38"/>
    <mergeCell ref="AH37:AI38"/>
    <mergeCell ref="AJ37:AJ38"/>
    <mergeCell ref="AK37:AL38"/>
    <mergeCell ref="AM37:AN38"/>
    <mergeCell ref="AB37:AC38"/>
    <mergeCell ref="AD37:AD38"/>
    <mergeCell ref="AE37:AF38"/>
    <mergeCell ref="AG37:AG38"/>
    <mergeCell ref="M37:Q37"/>
    <mergeCell ref="R37:V37"/>
    <mergeCell ref="W37:Y38"/>
    <mergeCell ref="Z37:AA38"/>
    <mergeCell ref="B37:C38"/>
    <mergeCell ref="D37:D38"/>
    <mergeCell ref="E37:G38"/>
    <mergeCell ref="I37:L38"/>
    <mergeCell ref="H37:H38"/>
    <mergeCell ref="BU35:BV36"/>
    <mergeCell ref="BW35:BY36"/>
    <mergeCell ref="M36:Q36"/>
    <mergeCell ref="R36:V36"/>
    <mergeCell ref="AO36:BH36"/>
    <mergeCell ref="BM35:BM36"/>
    <mergeCell ref="BN35:BP36"/>
    <mergeCell ref="BQ35:BQ36"/>
    <mergeCell ref="BR35:BT36"/>
    <mergeCell ref="AP35:AR35"/>
    <mergeCell ref="AT35:AV35"/>
    <mergeCell ref="BI35:BI36"/>
    <mergeCell ref="BJ35:BL36"/>
    <mergeCell ref="AH35:AI36"/>
    <mergeCell ref="AJ35:AJ36"/>
    <mergeCell ref="AK35:AL36"/>
    <mergeCell ref="AM35:AN36"/>
    <mergeCell ref="AB35:AC36"/>
    <mergeCell ref="AD35:AD36"/>
    <mergeCell ref="AE35:AF36"/>
    <mergeCell ref="AG35:AG36"/>
    <mergeCell ref="M35:Q35"/>
    <mergeCell ref="R35:V35"/>
    <mergeCell ref="W35:Y36"/>
    <mergeCell ref="Z35:AA36"/>
    <mergeCell ref="B35:C36"/>
    <mergeCell ref="D35:D36"/>
    <mergeCell ref="E35:G36"/>
    <mergeCell ref="I35:L36"/>
    <mergeCell ref="H35:H36"/>
    <mergeCell ref="BU33:BV34"/>
    <mergeCell ref="BW33:BY34"/>
    <mergeCell ref="M34:Q34"/>
    <mergeCell ref="R34:V34"/>
    <mergeCell ref="AO34:BH34"/>
    <mergeCell ref="BM33:BM34"/>
    <mergeCell ref="BN33:BP34"/>
    <mergeCell ref="BQ33:BQ34"/>
    <mergeCell ref="BR33:BT34"/>
    <mergeCell ref="AP33:AR33"/>
    <mergeCell ref="AT33:AV33"/>
    <mergeCell ref="BI33:BI34"/>
    <mergeCell ref="BJ33:BL34"/>
    <mergeCell ref="AH33:AI34"/>
    <mergeCell ref="AJ33:AJ34"/>
    <mergeCell ref="AK33:AL34"/>
    <mergeCell ref="AM33:AN34"/>
    <mergeCell ref="AB33:AC34"/>
    <mergeCell ref="AD33:AD34"/>
    <mergeCell ref="AE33:AF34"/>
    <mergeCell ref="AG33:AG34"/>
    <mergeCell ref="M33:Q33"/>
    <mergeCell ref="R33:V33"/>
    <mergeCell ref="W33:Y34"/>
    <mergeCell ref="Z33:AA34"/>
    <mergeCell ref="B33:C34"/>
    <mergeCell ref="D33:D34"/>
    <mergeCell ref="E33:G34"/>
    <mergeCell ref="I33:L34"/>
    <mergeCell ref="H33:H34"/>
    <mergeCell ref="BU31:BV32"/>
    <mergeCell ref="BW31:BY32"/>
    <mergeCell ref="M32:Q32"/>
    <mergeCell ref="R32:V32"/>
    <mergeCell ref="AO32:BH32"/>
    <mergeCell ref="BM31:BM32"/>
    <mergeCell ref="BN31:BP32"/>
    <mergeCell ref="BQ31:BQ32"/>
    <mergeCell ref="BR31:BT32"/>
    <mergeCell ref="AP31:AR31"/>
    <mergeCell ref="AT31:AV31"/>
    <mergeCell ref="BI31:BI32"/>
    <mergeCell ref="BJ31:BL32"/>
    <mergeCell ref="AH31:AI32"/>
    <mergeCell ref="AJ31:AJ32"/>
    <mergeCell ref="AK31:AL32"/>
    <mergeCell ref="AM31:AN32"/>
    <mergeCell ref="AB31:AC32"/>
    <mergeCell ref="AD31:AD32"/>
    <mergeCell ref="AE31:AF32"/>
    <mergeCell ref="AG31:AG32"/>
    <mergeCell ref="M31:Q31"/>
    <mergeCell ref="R31:V31"/>
    <mergeCell ref="W31:Y32"/>
    <mergeCell ref="Z31:AA32"/>
    <mergeCell ref="B31:C32"/>
    <mergeCell ref="D31:D32"/>
    <mergeCell ref="E31:G32"/>
    <mergeCell ref="I31:L32"/>
    <mergeCell ref="H31:H32"/>
    <mergeCell ref="BU29:BV30"/>
    <mergeCell ref="BW29:BY30"/>
    <mergeCell ref="M30:Q30"/>
    <mergeCell ref="R30:V30"/>
    <mergeCell ref="AO30:BH30"/>
    <mergeCell ref="BM29:BM30"/>
    <mergeCell ref="BN29:BP30"/>
    <mergeCell ref="BQ29:BQ30"/>
    <mergeCell ref="BR29:BT30"/>
    <mergeCell ref="AP29:AR29"/>
    <mergeCell ref="AT29:AV29"/>
    <mergeCell ref="BI29:BI30"/>
    <mergeCell ref="BJ29:BL30"/>
    <mergeCell ref="AH29:AI30"/>
    <mergeCell ref="AJ29:AJ30"/>
    <mergeCell ref="AK29:AL30"/>
    <mergeCell ref="AM29:AN30"/>
    <mergeCell ref="AB29:AC30"/>
    <mergeCell ref="AD29:AD30"/>
    <mergeCell ref="AE29:AF30"/>
    <mergeCell ref="AG29:AG30"/>
    <mergeCell ref="M29:Q29"/>
    <mergeCell ref="R29:V29"/>
    <mergeCell ref="W29:Y30"/>
    <mergeCell ref="Z29:AA30"/>
    <mergeCell ref="B29:C30"/>
    <mergeCell ref="D29:D30"/>
    <mergeCell ref="E29:G30"/>
    <mergeCell ref="I29:L30"/>
    <mergeCell ref="H29:H30"/>
    <mergeCell ref="BU27:BV28"/>
    <mergeCell ref="BW27:BY28"/>
    <mergeCell ref="M28:Q28"/>
    <mergeCell ref="R28:V28"/>
    <mergeCell ref="AO28:BH28"/>
    <mergeCell ref="BM27:BM28"/>
    <mergeCell ref="BN27:BP28"/>
    <mergeCell ref="BQ27:BQ28"/>
    <mergeCell ref="BR27:BT28"/>
    <mergeCell ref="AP27:AR27"/>
    <mergeCell ref="AT27:AV27"/>
    <mergeCell ref="BI27:BI28"/>
    <mergeCell ref="BJ27:BL28"/>
    <mergeCell ref="AH27:AI28"/>
    <mergeCell ref="AJ27:AJ28"/>
    <mergeCell ref="AK27:AL28"/>
    <mergeCell ref="AM27:AN28"/>
    <mergeCell ref="AB27:AC28"/>
    <mergeCell ref="AD27:AD28"/>
    <mergeCell ref="AE27:AF28"/>
    <mergeCell ref="AG27:AG28"/>
    <mergeCell ref="M27:Q27"/>
    <mergeCell ref="R27:V27"/>
    <mergeCell ref="W27:Y28"/>
    <mergeCell ref="Z27:AA28"/>
    <mergeCell ref="B27:C28"/>
    <mergeCell ref="D27:D28"/>
    <mergeCell ref="E27:G28"/>
    <mergeCell ref="I27:L28"/>
    <mergeCell ref="H27:H28"/>
    <mergeCell ref="BU25:BV26"/>
    <mergeCell ref="BW25:BY26"/>
    <mergeCell ref="M26:Q26"/>
    <mergeCell ref="R26:V26"/>
    <mergeCell ref="AO26:BH26"/>
    <mergeCell ref="BM25:BM26"/>
    <mergeCell ref="BN25:BP26"/>
    <mergeCell ref="BQ25:BQ26"/>
    <mergeCell ref="BR25:BT26"/>
    <mergeCell ref="AP25:AR25"/>
    <mergeCell ref="AT25:AV25"/>
    <mergeCell ref="BI25:BI26"/>
    <mergeCell ref="BJ25:BL26"/>
    <mergeCell ref="AH25:AI26"/>
    <mergeCell ref="AJ25:AJ26"/>
    <mergeCell ref="AK25:AL26"/>
    <mergeCell ref="AM25:AN26"/>
    <mergeCell ref="AB25:AC26"/>
    <mergeCell ref="AD25:AD26"/>
    <mergeCell ref="AE25:AF26"/>
    <mergeCell ref="AG25:AG26"/>
    <mergeCell ref="M25:Q25"/>
    <mergeCell ref="R25:V25"/>
    <mergeCell ref="W25:Y26"/>
    <mergeCell ref="Z25:AA26"/>
    <mergeCell ref="B25:C26"/>
    <mergeCell ref="D25:D26"/>
    <mergeCell ref="E25:G26"/>
    <mergeCell ref="I25:L26"/>
    <mergeCell ref="H25:H26"/>
    <mergeCell ref="BU23:BV24"/>
    <mergeCell ref="BW23:BY24"/>
    <mergeCell ref="M24:Q24"/>
    <mergeCell ref="R24:V24"/>
    <mergeCell ref="AO24:BH24"/>
    <mergeCell ref="BM23:BM24"/>
    <mergeCell ref="BN23:BP24"/>
    <mergeCell ref="BQ23:BQ24"/>
    <mergeCell ref="BR23:BT24"/>
    <mergeCell ref="AP23:AR23"/>
    <mergeCell ref="AT23:AV23"/>
    <mergeCell ref="BI23:BI24"/>
    <mergeCell ref="BJ23:BL24"/>
    <mergeCell ref="AH23:AI24"/>
    <mergeCell ref="AJ23:AJ24"/>
    <mergeCell ref="AK23:AL24"/>
    <mergeCell ref="AM23:AN24"/>
    <mergeCell ref="AB23:AC24"/>
    <mergeCell ref="AD23:AD24"/>
    <mergeCell ref="AE23:AF24"/>
    <mergeCell ref="AG23:AG24"/>
    <mergeCell ref="M23:Q23"/>
    <mergeCell ref="R23:V23"/>
    <mergeCell ref="W23:Y24"/>
    <mergeCell ref="Z23:AA24"/>
    <mergeCell ref="B23:C24"/>
    <mergeCell ref="D23:D24"/>
    <mergeCell ref="E23:G24"/>
    <mergeCell ref="I23:L24"/>
    <mergeCell ref="H23:H24"/>
    <mergeCell ref="BU21:BV22"/>
    <mergeCell ref="BW21:BY22"/>
    <mergeCell ref="M22:Q22"/>
    <mergeCell ref="R22:V22"/>
    <mergeCell ref="AO22:BH22"/>
    <mergeCell ref="BM21:BM22"/>
    <mergeCell ref="BN21:BP22"/>
    <mergeCell ref="BQ21:BQ22"/>
    <mergeCell ref="BR21:BT22"/>
    <mergeCell ref="AP21:AR21"/>
    <mergeCell ref="AT21:AV21"/>
    <mergeCell ref="BI21:BI22"/>
    <mergeCell ref="BJ21:BL22"/>
    <mergeCell ref="AH21:AI22"/>
    <mergeCell ref="AJ21:AJ22"/>
    <mergeCell ref="AK21:AL22"/>
    <mergeCell ref="AM21:AN22"/>
    <mergeCell ref="AB21:AC22"/>
    <mergeCell ref="AD21:AD22"/>
    <mergeCell ref="AE21:AF22"/>
    <mergeCell ref="AG21:AG22"/>
    <mergeCell ref="M21:Q21"/>
    <mergeCell ref="R21:V21"/>
    <mergeCell ref="W21:Y22"/>
    <mergeCell ref="Z21:AA22"/>
    <mergeCell ref="B21:C22"/>
    <mergeCell ref="D21:D22"/>
    <mergeCell ref="E21:G22"/>
    <mergeCell ref="I21:L22"/>
    <mergeCell ref="H21:H22"/>
    <mergeCell ref="BU19:BV20"/>
    <mergeCell ref="BW19:BY20"/>
    <mergeCell ref="M20:Q20"/>
    <mergeCell ref="R20:V20"/>
    <mergeCell ref="AO20:BH20"/>
    <mergeCell ref="BM19:BM20"/>
    <mergeCell ref="BN19:BP20"/>
    <mergeCell ref="BQ19:BQ20"/>
    <mergeCell ref="BR19:BT20"/>
    <mergeCell ref="AP19:AR19"/>
    <mergeCell ref="AT19:AV19"/>
    <mergeCell ref="BI19:BI20"/>
    <mergeCell ref="BJ19:BL20"/>
    <mergeCell ref="AH19:AI20"/>
    <mergeCell ref="AJ19:AJ20"/>
    <mergeCell ref="AK19:AL20"/>
    <mergeCell ref="AM19:AN20"/>
    <mergeCell ref="AB19:AC20"/>
    <mergeCell ref="AD19:AD20"/>
    <mergeCell ref="AE19:AF20"/>
    <mergeCell ref="AG19:AG20"/>
    <mergeCell ref="M19:Q19"/>
    <mergeCell ref="R19:V19"/>
    <mergeCell ref="W19:Y20"/>
    <mergeCell ref="Z19:AA20"/>
    <mergeCell ref="B19:C20"/>
    <mergeCell ref="D19:D20"/>
    <mergeCell ref="E19:G20"/>
    <mergeCell ref="I19:L20"/>
    <mergeCell ref="BU17:BV18"/>
    <mergeCell ref="BW17:BY18"/>
    <mergeCell ref="M18:Q18"/>
    <mergeCell ref="R18:V18"/>
    <mergeCell ref="AO18:BH18"/>
    <mergeCell ref="BM17:BM18"/>
    <mergeCell ref="BN17:BP18"/>
    <mergeCell ref="BQ17:BQ18"/>
    <mergeCell ref="BR17:BT18"/>
    <mergeCell ref="AP17:AR17"/>
    <mergeCell ref="AT17:AV17"/>
    <mergeCell ref="BI17:BI18"/>
    <mergeCell ref="BJ17:BL18"/>
    <mergeCell ref="AH17:AI18"/>
    <mergeCell ref="AJ17:AJ18"/>
    <mergeCell ref="AK17:AL18"/>
    <mergeCell ref="AM17:AN18"/>
    <mergeCell ref="AB17:AC18"/>
    <mergeCell ref="AD17:AD18"/>
    <mergeCell ref="AE17:AF18"/>
    <mergeCell ref="AG17:AG18"/>
    <mergeCell ref="M17:Q17"/>
    <mergeCell ref="R17:V17"/>
    <mergeCell ref="W17:Y18"/>
    <mergeCell ref="Z17:AA18"/>
    <mergeCell ref="B17:C18"/>
    <mergeCell ref="D17:D18"/>
    <mergeCell ref="E17:G18"/>
    <mergeCell ref="I17:L18"/>
    <mergeCell ref="AM15:BH16"/>
    <mergeCell ref="BI15:BT16"/>
    <mergeCell ref="BU15:BV16"/>
    <mergeCell ref="BW15:BY16"/>
    <mergeCell ref="R15:V15"/>
    <mergeCell ref="W15:Y16"/>
    <mergeCell ref="Z15:AJ16"/>
    <mergeCell ref="AK15:AL16"/>
    <mergeCell ref="R16:V16"/>
    <mergeCell ref="B15:C16"/>
    <mergeCell ref="D15:G16"/>
    <mergeCell ref="I15:L16"/>
    <mergeCell ref="M15:Q15"/>
    <mergeCell ref="M16:Q16"/>
    <mergeCell ref="BS12:BU13"/>
    <mergeCell ref="BV12:BV13"/>
    <mergeCell ref="BW12:BY13"/>
    <mergeCell ref="T14:V14"/>
    <mergeCell ref="W14:AG14"/>
    <mergeCell ref="AI14:AN14"/>
    <mergeCell ref="BM14:BN14"/>
    <mergeCell ref="BO14:BQ14"/>
    <mergeCell ref="BS14:BU14"/>
    <mergeCell ref="BW14:BY14"/>
    <mergeCell ref="BA12:BC14"/>
    <mergeCell ref="BM12:BN13"/>
    <mergeCell ref="BO12:BQ13"/>
    <mergeCell ref="BR12:BR13"/>
    <mergeCell ref="BM11:BN11"/>
    <mergeCell ref="BO11:BQ11"/>
    <mergeCell ref="BS11:BU11"/>
    <mergeCell ref="BW11:BY11"/>
    <mergeCell ref="BA10:BC11"/>
    <mergeCell ref="BD10:BD14"/>
    <mergeCell ref="BE10:BF10"/>
    <mergeCell ref="T11:AO13"/>
    <mergeCell ref="BE11:BL14"/>
    <mergeCell ref="AQ12:AR14"/>
    <mergeCell ref="AS12:AU14"/>
    <mergeCell ref="AV12:AV14"/>
    <mergeCell ref="AW12:AY14"/>
    <mergeCell ref="AZ12:AZ14"/>
    <mergeCell ref="AS10:AU11"/>
    <mergeCell ref="AV10:AV11"/>
    <mergeCell ref="AW10:AY11"/>
    <mergeCell ref="AZ10:AZ11"/>
    <mergeCell ref="AO9:AQ9"/>
    <mergeCell ref="AR9:BX9"/>
    <mergeCell ref="B10:E14"/>
    <mergeCell ref="F10:F14"/>
    <mergeCell ref="G10:R14"/>
    <mergeCell ref="S10:S14"/>
    <mergeCell ref="U10:W10"/>
    <mergeCell ref="Y10:AB10"/>
    <mergeCell ref="AP10:AP14"/>
    <mergeCell ref="AQ10:AR11"/>
    <mergeCell ref="BY7:BY8"/>
    <mergeCell ref="AO7:BK8"/>
    <mergeCell ref="BL7:BM8"/>
    <mergeCell ref="BN7:BN8"/>
    <mergeCell ref="BO7:BX8"/>
    <mergeCell ref="AI7:AN9"/>
    <mergeCell ref="Q7:V7"/>
    <mergeCell ref="Q8:V8"/>
    <mergeCell ref="Q9:V9"/>
    <mergeCell ref="W7:AB7"/>
    <mergeCell ref="W8:AB8"/>
    <mergeCell ref="W9:AB9"/>
    <mergeCell ref="AC7:AH7"/>
    <mergeCell ref="AC8:AH8"/>
    <mergeCell ref="AI6:AN6"/>
    <mergeCell ref="AO6:BK6"/>
    <mergeCell ref="BO6:BX6"/>
    <mergeCell ref="B7:C9"/>
    <mergeCell ref="D7:E9"/>
    <mergeCell ref="F7:G9"/>
    <mergeCell ref="I7:J9"/>
    <mergeCell ref="K7:L9"/>
    <mergeCell ref="M7:N9"/>
    <mergeCell ref="O7:P9"/>
    <mergeCell ref="B6:E6"/>
    <mergeCell ref="F6:J6"/>
    <mergeCell ref="K6:P6"/>
    <mergeCell ref="Q6:AH6"/>
    <mergeCell ref="BU2:BX2"/>
    <mergeCell ref="T5:Y5"/>
    <mergeCell ref="AA5:AE5"/>
    <mergeCell ref="AG5:AS5"/>
    <mergeCell ref="AU5:BH5"/>
    <mergeCell ref="BJ5:BO5"/>
    <mergeCell ref="BP5:BQ5"/>
    <mergeCell ref="BS5:BT5"/>
    <mergeCell ref="BV5:BW5"/>
    <mergeCell ref="BK2:BO3"/>
    <mergeCell ref="AH55:AI56"/>
    <mergeCell ref="AJ55:AJ56"/>
    <mergeCell ref="AK55:AL56"/>
    <mergeCell ref="B2:R2"/>
    <mergeCell ref="U2:W3"/>
    <mergeCell ref="X2:X3"/>
    <mergeCell ref="Y2:AA3"/>
    <mergeCell ref="AB2:AB3"/>
    <mergeCell ref="AC2:AE3"/>
    <mergeCell ref="AH2:BF3"/>
    <mergeCell ref="W47:Y48"/>
    <mergeCell ref="Z47:AA48"/>
    <mergeCell ref="AB47:AC48"/>
    <mergeCell ref="AD47:AD48"/>
    <mergeCell ref="M47:Q47"/>
    <mergeCell ref="R47:V47"/>
    <mergeCell ref="M48:Q48"/>
    <mergeCell ref="R48:V48"/>
    <mergeCell ref="B47:C48"/>
    <mergeCell ref="D47:D48"/>
    <mergeCell ref="E47:G48"/>
    <mergeCell ref="I47:L48"/>
    <mergeCell ref="H47:H48"/>
    <mergeCell ref="AE47:AF48"/>
    <mergeCell ref="AG47:AG48"/>
    <mergeCell ref="AH47:AI48"/>
    <mergeCell ref="AJ47:AJ48"/>
    <mergeCell ref="AK47:AL48"/>
    <mergeCell ref="AM47:AN48"/>
    <mergeCell ref="AP47:AR47"/>
    <mergeCell ref="AT47:AV47"/>
    <mergeCell ref="AO48:BH48"/>
    <mergeCell ref="BI47:BI48"/>
    <mergeCell ref="BJ47:BL48"/>
    <mergeCell ref="BM47:BM48"/>
    <mergeCell ref="BN47:BP48"/>
    <mergeCell ref="BQ47:BQ48"/>
    <mergeCell ref="BR47:BT48"/>
    <mergeCell ref="BU47:BV48"/>
    <mergeCell ref="BW47:BY48"/>
    <mergeCell ref="B49:C50"/>
    <mergeCell ref="D49:D50"/>
    <mergeCell ref="E49:G50"/>
    <mergeCell ref="I49:L50"/>
    <mergeCell ref="H49:H50"/>
    <mergeCell ref="M49:Q49"/>
    <mergeCell ref="R49:V49"/>
    <mergeCell ref="W49:Y50"/>
    <mergeCell ref="Z49:AA50"/>
    <mergeCell ref="AB49:AC50"/>
    <mergeCell ref="AD49:AD50"/>
    <mergeCell ref="AE49:AF50"/>
    <mergeCell ref="AG49:AG50"/>
    <mergeCell ref="AT49:AV49"/>
    <mergeCell ref="BI49:BI50"/>
    <mergeCell ref="BJ49:BL50"/>
    <mergeCell ref="AH49:AI50"/>
    <mergeCell ref="AJ49:AJ50"/>
    <mergeCell ref="AK49:AL50"/>
    <mergeCell ref="AM49:AN50"/>
    <mergeCell ref="BU49:BV50"/>
    <mergeCell ref="BW49:BY50"/>
    <mergeCell ref="M50:Q50"/>
    <mergeCell ref="R50:V50"/>
    <mergeCell ref="AO50:BH50"/>
    <mergeCell ref="BM49:BM50"/>
    <mergeCell ref="BN49:BP50"/>
    <mergeCell ref="BQ49:BQ50"/>
    <mergeCell ref="BR49:BT50"/>
    <mergeCell ref="AP49:AR49"/>
    <mergeCell ref="B51:C52"/>
    <mergeCell ref="D51:D52"/>
    <mergeCell ref="E51:G52"/>
    <mergeCell ref="I51:L52"/>
    <mergeCell ref="H51:H52"/>
    <mergeCell ref="M51:Q51"/>
    <mergeCell ref="R51:V51"/>
    <mergeCell ref="W51:Y52"/>
    <mergeCell ref="Z51:AA52"/>
    <mergeCell ref="AB51:AC52"/>
    <mergeCell ref="AD51:AD52"/>
    <mergeCell ref="AE51:AF52"/>
    <mergeCell ref="AG51:AG52"/>
    <mergeCell ref="AT51:AV51"/>
    <mergeCell ref="BI51:BI52"/>
    <mergeCell ref="BJ51:BL52"/>
    <mergeCell ref="AH51:AI52"/>
    <mergeCell ref="AJ51:AJ52"/>
    <mergeCell ref="AK51:AL52"/>
    <mergeCell ref="AM51:AN52"/>
    <mergeCell ref="BU51:BV52"/>
    <mergeCell ref="BW51:BY52"/>
    <mergeCell ref="M52:Q52"/>
    <mergeCell ref="R52:V52"/>
    <mergeCell ref="AO52:BH52"/>
    <mergeCell ref="BM51:BM52"/>
    <mergeCell ref="BN51:BP52"/>
    <mergeCell ref="BQ51:BQ52"/>
    <mergeCell ref="BR51:BT52"/>
    <mergeCell ref="AP51:AR51"/>
    <mergeCell ref="B53:C54"/>
    <mergeCell ref="D53:D54"/>
    <mergeCell ref="E53:G54"/>
    <mergeCell ref="I53:L54"/>
    <mergeCell ref="H53:H54"/>
    <mergeCell ref="M53:Q53"/>
    <mergeCell ref="R53:V53"/>
    <mergeCell ref="W53:Y54"/>
    <mergeCell ref="Z53:AA54"/>
    <mergeCell ref="AB53:AC54"/>
    <mergeCell ref="AD53:AD54"/>
    <mergeCell ref="AE53:AF54"/>
    <mergeCell ref="AG53:AG54"/>
    <mergeCell ref="BW53:BY54"/>
    <mergeCell ref="M54:Q54"/>
    <mergeCell ref="R54:V54"/>
    <mergeCell ref="AO54:BH54"/>
    <mergeCell ref="BM53:BM54"/>
    <mergeCell ref="BN53:BP54"/>
    <mergeCell ref="BQ53:BQ54"/>
    <mergeCell ref="BR53:BT54"/>
    <mergeCell ref="AP53:AR53"/>
    <mergeCell ref="AT53:AV53"/>
    <mergeCell ref="W55:Y56"/>
    <mergeCell ref="Z55:AA56"/>
    <mergeCell ref="AB55:AC56"/>
    <mergeCell ref="BU53:BV54"/>
    <mergeCell ref="BI53:BI54"/>
    <mergeCell ref="BJ53:BL54"/>
    <mergeCell ref="AH53:AI54"/>
    <mergeCell ref="AJ53:AJ54"/>
    <mergeCell ref="AK53:AL54"/>
    <mergeCell ref="AM53:AN54"/>
    <mergeCell ref="B55:C56"/>
    <mergeCell ref="D55:D56"/>
    <mergeCell ref="E55:G56"/>
    <mergeCell ref="I55:L56"/>
    <mergeCell ref="H55:H56"/>
    <mergeCell ref="M56:Q56"/>
    <mergeCell ref="R56:V56"/>
    <mergeCell ref="AO56:BH56"/>
    <mergeCell ref="BJ55:BL56"/>
    <mergeCell ref="AM55:AN56"/>
    <mergeCell ref="AP55:AR55"/>
    <mergeCell ref="AT55:AV55"/>
    <mergeCell ref="BI55:BI56"/>
    <mergeCell ref="M55:Q55"/>
    <mergeCell ref="R55:V55"/>
    <mergeCell ref="AB57:AC58"/>
    <mergeCell ref="BR55:BT56"/>
    <mergeCell ref="BU55:BV56"/>
    <mergeCell ref="BW55:BY56"/>
    <mergeCell ref="BM55:BM56"/>
    <mergeCell ref="BN55:BP56"/>
    <mergeCell ref="BQ55:BQ56"/>
    <mergeCell ref="AD55:AD56"/>
    <mergeCell ref="AE55:AF56"/>
    <mergeCell ref="AG55:AG56"/>
    <mergeCell ref="M57:Q57"/>
    <mergeCell ref="R57:V57"/>
    <mergeCell ref="W57:Y58"/>
    <mergeCell ref="Z57:AA58"/>
    <mergeCell ref="B57:C58"/>
    <mergeCell ref="D57:D58"/>
    <mergeCell ref="E57:G58"/>
    <mergeCell ref="I57:L58"/>
    <mergeCell ref="H57:H58"/>
    <mergeCell ref="AD57:AD58"/>
    <mergeCell ref="AE57:AF58"/>
    <mergeCell ref="AG57:AG58"/>
    <mergeCell ref="AH57:AI58"/>
    <mergeCell ref="BJ57:BL58"/>
    <mergeCell ref="BM57:BM58"/>
    <mergeCell ref="AJ57:AJ58"/>
    <mergeCell ref="AK57:AL58"/>
    <mergeCell ref="AM57:AN58"/>
    <mergeCell ref="AP57:AR57"/>
    <mergeCell ref="BW57:BY58"/>
    <mergeCell ref="M58:Q58"/>
    <mergeCell ref="R58:V58"/>
    <mergeCell ref="AO58:BH58"/>
    <mergeCell ref="BN57:BP58"/>
    <mergeCell ref="BQ57:BQ58"/>
    <mergeCell ref="BR57:BT58"/>
    <mergeCell ref="BU57:BV58"/>
    <mergeCell ref="AT57:AV57"/>
    <mergeCell ref="BI57:BI58"/>
    <mergeCell ref="B59:C60"/>
    <mergeCell ref="D59:D60"/>
    <mergeCell ref="E59:G60"/>
    <mergeCell ref="I59:L60"/>
    <mergeCell ref="H59:H60"/>
    <mergeCell ref="M59:Q59"/>
    <mergeCell ref="R59:V59"/>
    <mergeCell ref="W59:Y60"/>
    <mergeCell ref="Z59:AA60"/>
    <mergeCell ref="AB59:AC60"/>
    <mergeCell ref="AD59:AD60"/>
    <mergeCell ref="AE59:AF60"/>
    <mergeCell ref="AG59:AG60"/>
    <mergeCell ref="AT59:AV59"/>
    <mergeCell ref="BI59:BI60"/>
    <mergeCell ref="BJ59:BL60"/>
    <mergeCell ref="AH59:AI60"/>
    <mergeCell ref="AJ59:AJ60"/>
    <mergeCell ref="AK59:AL60"/>
    <mergeCell ref="AM59:AN60"/>
    <mergeCell ref="BU59:BV60"/>
    <mergeCell ref="BW59:BY60"/>
    <mergeCell ref="M60:Q60"/>
    <mergeCell ref="R60:V60"/>
    <mergeCell ref="AO60:BH60"/>
    <mergeCell ref="BM59:BM60"/>
    <mergeCell ref="BN59:BP60"/>
    <mergeCell ref="BQ59:BQ60"/>
    <mergeCell ref="BR59:BT60"/>
    <mergeCell ref="AP59:AR59"/>
    <mergeCell ref="B61:C62"/>
    <mergeCell ref="D61:D62"/>
    <mergeCell ref="E61:G62"/>
    <mergeCell ref="I61:L62"/>
    <mergeCell ref="H61:H62"/>
    <mergeCell ref="M61:Q61"/>
    <mergeCell ref="R61:V61"/>
    <mergeCell ref="W61:Y62"/>
    <mergeCell ref="Z61:AA62"/>
    <mergeCell ref="AB61:AC62"/>
    <mergeCell ref="AD61:AD62"/>
    <mergeCell ref="AE61:AF62"/>
    <mergeCell ref="AG61:AG62"/>
    <mergeCell ref="AT61:AV61"/>
    <mergeCell ref="BI61:BI62"/>
    <mergeCell ref="BJ61:BL62"/>
    <mergeCell ref="AH61:AI62"/>
    <mergeCell ref="AJ61:AJ62"/>
    <mergeCell ref="AK61:AL62"/>
    <mergeCell ref="AM61:AN62"/>
    <mergeCell ref="BU61:BV62"/>
    <mergeCell ref="BW61:BY62"/>
    <mergeCell ref="M62:Q62"/>
    <mergeCell ref="R62:V62"/>
    <mergeCell ref="AO62:BH62"/>
    <mergeCell ref="BM61:BM62"/>
    <mergeCell ref="BN61:BP62"/>
    <mergeCell ref="BQ61:BQ62"/>
    <mergeCell ref="BR61:BT62"/>
    <mergeCell ref="AP61:AR61"/>
    <mergeCell ref="B63:C64"/>
    <mergeCell ref="D63:D64"/>
    <mergeCell ref="E63:G64"/>
    <mergeCell ref="I63:L64"/>
    <mergeCell ref="H63:H64"/>
    <mergeCell ref="M63:Q63"/>
    <mergeCell ref="R63:V63"/>
    <mergeCell ref="W63:Y64"/>
    <mergeCell ref="Z63:AA64"/>
    <mergeCell ref="AB63:AC64"/>
    <mergeCell ref="AD63:AD64"/>
    <mergeCell ref="AE63:AF64"/>
    <mergeCell ref="AG63:AG64"/>
    <mergeCell ref="AT63:AV63"/>
    <mergeCell ref="BI63:BI64"/>
    <mergeCell ref="BJ63:BL64"/>
    <mergeCell ref="AH63:AI64"/>
    <mergeCell ref="AJ63:AJ64"/>
    <mergeCell ref="AK63:AL64"/>
    <mergeCell ref="AM63:AN64"/>
    <mergeCell ref="BU63:BV64"/>
    <mergeCell ref="BW63:BY64"/>
    <mergeCell ref="M64:Q64"/>
    <mergeCell ref="R64:V64"/>
    <mergeCell ref="AO64:BH64"/>
    <mergeCell ref="BM63:BM64"/>
    <mergeCell ref="BN63:BP64"/>
    <mergeCell ref="BQ63:BQ64"/>
    <mergeCell ref="BR63:BT64"/>
    <mergeCell ref="AP63:AR63"/>
    <mergeCell ref="B65:C66"/>
    <mergeCell ref="D65:D66"/>
    <mergeCell ref="E65:G66"/>
    <mergeCell ref="I65:L66"/>
    <mergeCell ref="H65:H66"/>
    <mergeCell ref="M65:Q65"/>
    <mergeCell ref="R65:V65"/>
    <mergeCell ref="W65:Y66"/>
    <mergeCell ref="Z65:AA66"/>
    <mergeCell ref="AB65:AC66"/>
    <mergeCell ref="AD65:AD66"/>
    <mergeCell ref="AE65:AF66"/>
    <mergeCell ref="AG65:AG66"/>
    <mergeCell ref="AT65:AV65"/>
    <mergeCell ref="BI65:BI66"/>
    <mergeCell ref="BJ65:BL66"/>
    <mergeCell ref="AH65:AI66"/>
    <mergeCell ref="AJ65:AJ66"/>
    <mergeCell ref="AK65:AL66"/>
    <mergeCell ref="AM65:AN66"/>
    <mergeCell ref="BU65:BV66"/>
    <mergeCell ref="BW65:BY66"/>
    <mergeCell ref="M66:Q66"/>
    <mergeCell ref="R66:V66"/>
    <mergeCell ref="AO66:BH66"/>
    <mergeCell ref="BM65:BM66"/>
    <mergeCell ref="BN65:BP66"/>
    <mergeCell ref="BQ65:BQ66"/>
    <mergeCell ref="BR65:BT66"/>
    <mergeCell ref="AP65:AR65"/>
    <mergeCell ref="H71:H72"/>
    <mergeCell ref="H73:H74"/>
    <mergeCell ref="H75:H76"/>
    <mergeCell ref="H77:H78"/>
    <mergeCell ref="H83:H84"/>
    <mergeCell ref="H85:H86"/>
    <mergeCell ref="H87:H88"/>
    <mergeCell ref="H89:H90"/>
  </mergeCells>
  <conditionalFormatting sqref="AW17:BH17 AO17 H17 BM17:BM106 BQ17:BQ106 AW19:BH19 AO19 H19 AW21:BH21 AW23:BH23 AW25:BH25 AW27:BH27 AW29:BH29 AW31:BH31 AW33:BH33 AW35:BH35 AW37:BH37 AW39:BH39 AW41:BH41 AW43:BH43 AW45:BH45 AW47:BH47 AW49:BH49 AW51:BH51 AW53:BH53 AW55:BH55 AW57:BH57 AW59:BH59 AW61:BH61 AW63:BH63 AW65:BH65 AW67:BH67 AW69:BH69 AW71:BH71 AW73:BH73 AW75:BH75 AW77:BH77 AW79:BH79 AW81:BH81 AW83:BH83 AW85:BH85 AW87:BH87 AW89:BH89 AW91:BH91 AW93:BH93 AW95:BH95 AW97:BH97 AW99:BH99 AW101:BH101 AW103:BH103 AW105:BH105 AO21 AO23 AO25 AO27 AO29 AO31 AO33 AO35 AO37 AO39 AO41 AO43 AO45 AO47 AO49 AO51 AO53 AO55 AO57 AO59 AO61 AO63 AO65 AO67 AO69 AO71 AO73 AO75 AO77 AO79 AO81 AO83 AO85 AO87 AO89 AO91 AO93 AO95 AO97 AO99 AO101 AO103 AO105 H21 H23 H25 H27 H29 H31 H33 H35 H37 H39 H41 H43 H45 H47 H49 H51 H53 H55 H57 H59 H61 H63 H65 H67 H69 H71 H73 H75 H77 H79 H81 H83 H85 H87 H89 H91 H93 H95 H97 H99 H101 H103 H105">
    <cfRule type="expression" priority="1" dxfId="0" stopIfTrue="1">
      <formula>$I17=0</formula>
    </cfRule>
  </conditionalFormatting>
  <conditionalFormatting sqref="AS17 AS19 AS21 AS23 AS25 AS27 AS29 AS31 AS33 AS35 AS37 AS39 AS41 AS43 AS45 AS47 AS49 AS51 AS53 AS55 AS57 AS59 AS61 AS63 AS65 AS67 AS69 AS71 AS73 AS75 AS77 AS79 AS81 AS83 AS85 AS87 AS89 AS91 AS93 AS95 AS97 AS99 AS101 AS103 AS105 AG17:AG106 BW17:BY106 Z17:AA106 AM17:AN106 AD17:AD106 BI17:BI106 AJ17:AJ106 I17:L106 E17:G106 B17:C106">
    <cfRule type="expression" priority="2" dxfId="0" stopIfTrue="1">
      <formula>$H17=0</formula>
    </cfRule>
  </conditionalFormatting>
  <conditionalFormatting sqref="M17:V17 AP17:AR17 AT17:AV17 M19:V19 AP19:AR19 AT19:AV19 M21:V21 M23:V23 M25:V25 W17:Y106 AT43:AV43 AT45:AV45 AT47:AV47 AT49:AV49 AT51:AV51 AT53:AV53 AT55:AV55 AT57:AV57 AT59:AV59 AT61:AV61 AT63:AV63 AT65:AV65 AT67:AV67 AT69:AV69 AT71:AV71 AT73:AV73 AT75:AV75 AT77:AV77 AT79:AV79 AT81:AV81 AT83:AV83 AT85:AV85 AT87:AV87 AT89:AV89 AT91:AV91 AT93:AV93 AT95:AV95 AT97:AV97 AT99:AV99 AT101:AV101 AT103:AV103 AT105:AV105 BJ17:BL106 BR17:BV106 AB17:AC106 AE17:AF106 AH17:AI106 BN17:BP106 AK17:AL106 AP21:AR21 AP23:AR23 AP25:AR25 AP27:AR27 AP29:AR29 AP31:AR31 AP33:AR33 AP35:AR35 AP37:AR37 AP39:AR39 AP41:AR41 AP43:AR43 AP45:AR45 AP47:AR47 AP49:AR49 AP51:AR51 AP53:AR53 AP55:AR55 AP57:AR57 AP59:AR59 AP61:AR61 AP63:AR63 AP65:AR65 AP67:AR67 AP69:AR69 AP71:AR71 AP73:AR73 AP75:AR75 AP77:AR77 AP79:AR79 AP81:AR81 AP83:AR83 AP85:AR85 AP87:AR87 AP89:AR89 AP91:AR91 AP93:AR93 AP95:AR95 AP97:AR97 AP99:AR99 AP101:AR101 AP103:AR103 AP105:AR105 AT21:AV21 AT23:AV23 AT25:AV25 AT27:AV27 AT29:AV29 AT31:AV31 AT33:AV33 AT35:AV35 AT37:AV37 AT39:AV39 AT41:AV41 M27:V27 M37:V37 M47:V47 M57:V57 M67:V67 M77:V77 M87:V87 M97:V97 M29:V29 M39:V39 M49:V49 M59:V59 M69:V69 M79:V79 M89:V89 M99:V99 M31:V31 M41:V41 M51:V51 M61:V61 M71:V71 M81:V81 M91:V91 M101:V101 M33:V33 M43:V43 M53:V53 M63:V63 M73:V73 M83:V83 M93:V93 M103:V103 M35:V35 M45:V45 M55:V55 M65:V65 M75:V75 M85:V85 M95:V95 M105:V105">
    <cfRule type="expression" priority="3" dxfId="0" stopIfTrue="1">
      <formula>$H17=0</formula>
    </cfRule>
    <cfRule type="cellIs" priority="4" dxfId="0" operator="equal" stopIfTrue="1">
      <formula>0</formula>
    </cfRule>
  </conditionalFormatting>
  <conditionalFormatting sqref="M18:V18 AO18:BH18 M20:V20 AO20:BH20 M22:V22 M24:V24 M26:V26 AO28:BH28 AO30:BH30 AO32:BH32 AO34:BH34 AO36:BH36 AO38:BH38 AO40:BH40 AO42:BH42 AO44:BH44 AO46:BH46 AO48:BH48 AO50:BH50 AO52:BH52 AO54:BH54 AO56:BH56 AO58:BH58 AO60:BH60 AO62:BH62 AO64:BH64 AO66:BH66 AO68:BH68 AO70:BH70 AO72:BH72 AO74:BH74 AO76:BH76 AO78:BH78 AO80:BH80 AO82:BH82 AO84:BH84 AO86:BH86 AO88:BH88 AO90:BH90 AO92:BH92 AO94:BH94 AO96:BH96 AO98:BH98 AO100:BH100 AO102:BH102 AO104:BH104 AO106:BH106 AO22:BH22 AO24:BH24 AO26:BH26 M28:V28 M38:V38 M48:V48 M58:V58 M68:V68 M78:V78 M88:V88 M98:V98 M30:V30 M40:V40 M50:V50 M60:V60 M70:V70 M80:V80 M90:V90 M100:V100 M32:V32 M42:V42 M52:V52 M62:V62 M72:V72 M82:V82 M92:V92 M102:V102 M34:V34 M44:V44 M54:V54 M64:V64 M74:V74 M84:V84 M94:V94 M104:V104 M36:V36 M46:V46 M56:V56 M66:V66 M76:V76 M86:V86 M96:V96 M106:V106">
    <cfRule type="expression" priority="5" dxfId="0" stopIfTrue="1">
      <formula>$H17=0</formula>
    </cfRule>
    <cfRule type="cellIs" priority="6" dxfId="0" operator="equal" stopIfTrue="1">
      <formula>0</formula>
    </cfRule>
  </conditionalFormatting>
  <conditionalFormatting sqref="AS10:BC14 BO11:BQ14 BS11:BU14 BW11:BY14 BL6:BX8 U10:W10 Y10:AB10 T11:AO13">
    <cfRule type="cellIs" priority="7" dxfId="0" operator="equal" stopIfTrue="1">
      <formula>0</formula>
    </cfRule>
  </conditionalFormatting>
  <conditionalFormatting sqref="AO6:BK6">
    <cfRule type="expression" priority="8" dxfId="0" stopIfTrue="1">
      <formula>$BO$6=0</formula>
    </cfRule>
  </conditionalFormatting>
  <conditionalFormatting sqref="AO7:BK8 BE11:BL14">
    <cfRule type="expression" priority="9" dxfId="0" stopIfTrue="1">
      <formula>$BO$7=0</formula>
    </cfRule>
  </conditionalFormatting>
  <conditionalFormatting sqref="K7:P9">
    <cfRule type="expression" priority="10" dxfId="0" stopIfTrue="1">
      <formula>$K$7+$M$7+$O$7=0</formula>
    </cfRule>
  </conditionalFormatting>
  <conditionalFormatting sqref="BV5:BW5 BS5:BT5">
    <cfRule type="cellIs" priority="11" dxfId="1" operator="equal" stopIfTrue="1">
      <formula>0</formula>
    </cfRule>
  </conditionalFormatting>
  <dataValidations count="1">
    <dataValidation allowBlank="1" showInputMessage="1" sqref="AM17:AN106 W17:Y106"/>
  </dataValidations>
  <printOptions horizontalCentered="1"/>
  <pageMargins left="0.5118110236220472" right="0" top="0.31496062992125984" bottom="0.1968503937007874" header="0.31496062992125984" footer="0.31496062992125984"/>
  <pageSetup horizontalDpi="300" verticalDpi="300" orientation="landscape" paperSize="9" scale="92" r:id="rId1"/>
  <headerFooter alignWithMargins="0">
    <oddHeader>&amp;R&amp;P</oddHeader>
  </headerFooter>
  <rowBreaks count="2" manualBreakCount="2">
    <brk id="46" max="76" man="1"/>
    <brk id="76" max="76" man="1"/>
  </rowBreaks>
  <colBreaks count="1" manualBreakCount="1">
    <brk id="78" max="65535" man="1"/>
  </colBreaks>
</worksheet>
</file>

<file path=xl/worksheets/sheet5.xml><?xml version="1.0" encoding="utf-8"?>
<worksheet xmlns="http://schemas.openxmlformats.org/spreadsheetml/2006/main" xmlns:r="http://schemas.openxmlformats.org/officeDocument/2006/relationships">
  <sheetPr>
    <tabColor indexed="41"/>
  </sheetPr>
  <dimension ref="B2:CJ112"/>
  <sheetViews>
    <sheetView workbookViewId="0" topLeftCell="A1">
      <selection activeCell="AM21" sqref="AM21:AN22"/>
    </sheetView>
  </sheetViews>
  <sheetFormatPr defaultColWidth="9.00390625" defaultRowHeight="13.5"/>
  <cols>
    <col min="1" max="1" width="0.5" style="9" customWidth="1"/>
    <col min="2" max="7" width="2.00390625" style="9" customWidth="1"/>
    <col min="8" max="8" width="4.25390625" style="9" hidden="1" customWidth="1"/>
    <col min="9" max="16" width="2.00390625" style="9" customWidth="1"/>
    <col min="17" max="18" width="3.00390625" style="9" customWidth="1"/>
    <col min="19" max="61" width="2.00390625" style="9" customWidth="1"/>
    <col min="62" max="64" width="1.75390625" style="9" customWidth="1"/>
    <col min="65" max="65" width="1.875" style="9" customWidth="1"/>
    <col min="66" max="68" width="1.75390625" style="9" customWidth="1"/>
    <col min="69" max="69" width="1.875" style="9" customWidth="1"/>
    <col min="70" max="73" width="1.75390625" style="9" customWidth="1"/>
    <col min="74" max="77" width="2.00390625" style="9" customWidth="1"/>
    <col min="78" max="78" width="1.875" style="51" customWidth="1"/>
    <col min="79" max="79" width="1.875" style="9" customWidth="1"/>
    <col min="80" max="80" width="3.375" style="9" bestFit="1" customWidth="1"/>
    <col min="81" max="87" width="5.625" style="9" customWidth="1"/>
    <col min="88" max="16384" width="9.00390625" style="9" customWidth="1"/>
  </cols>
  <sheetData>
    <row r="1" ht="2.25" customHeight="1" thickBot="1"/>
    <row r="2" spans="2:78" s="16" customFormat="1" ht="17.25" customHeight="1" thickBot="1">
      <c r="B2" s="646" t="s">
        <v>166</v>
      </c>
      <c r="C2" s="647"/>
      <c r="D2" s="647"/>
      <c r="E2" s="647"/>
      <c r="F2" s="647"/>
      <c r="G2" s="647"/>
      <c r="H2" s="647"/>
      <c r="I2" s="647"/>
      <c r="J2" s="647"/>
      <c r="K2" s="647"/>
      <c r="L2" s="647"/>
      <c r="M2" s="647"/>
      <c r="N2" s="647"/>
      <c r="O2" s="647"/>
      <c r="P2" s="647"/>
      <c r="Q2" s="647"/>
      <c r="R2" s="648"/>
      <c r="S2" s="142"/>
      <c r="T2" s="143"/>
      <c r="U2" s="642" t="s">
        <v>167</v>
      </c>
      <c r="V2" s="642"/>
      <c r="W2" s="642"/>
      <c r="X2" s="642" t="s">
        <v>168</v>
      </c>
      <c r="Y2" s="649" t="s">
        <v>378</v>
      </c>
      <c r="Z2" s="649"/>
      <c r="AA2" s="649"/>
      <c r="AB2" s="642" t="s">
        <v>169</v>
      </c>
      <c r="AC2" s="642" t="s">
        <v>170</v>
      </c>
      <c r="AD2" s="642"/>
      <c r="AE2" s="642"/>
      <c r="AF2" s="143"/>
      <c r="AG2" s="144"/>
      <c r="AH2" s="643" t="s">
        <v>171</v>
      </c>
      <c r="AI2" s="643"/>
      <c r="AJ2" s="643"/>
      <c r="AK2" s="643"/>
      <c r="AL2" s="643"/>
      <c r="AM2" s="643"/>
      <c r="AN2" s="643"/>
      <c r="AO2" s="643"/>
      <c r="AP2" s="643"/>
      <c r="AQ2" s="643"/>
      <c r="AR2" s="643"/>
      <c r="AS2" s="643"/>
      <c r="AT2" s="643"/>
      <c r="AU2" s="643"/>
      <c r="AV2" s="643"/>
      <c r="AW2" s="643"/>
      <c r="AX2" s="643"/>
      <c r="AY2" s="643"/>
      <c r="AZ2" s="643"/>
      <c r="BA2" s="643"/>
      <c r="BB2" s="643"/>
      <c r="BC2" s="643"/>
      <c r="BD2" s="643"/>
      <c r="BE2" s="643"/>
      <c r="BF2" s="643"/>
      <c r="BG2" s="13"/>
      <c r="BH2" s="13"/>
      <c r="BI2" s="13"/>
      <c r="BJ2" s="933"/>
      <c r="BK2" s="927" t="str">
        <f>VLOOKUP('女子入力欄'!T7,継続,2,FALSE)</f>
        <v>継続</v>
      </c>
      <c r="BL2" s="928"/>
      <c r="BM2" s="928"/>
      <c r="BN2" s="928"/>
      <c r="BO2" s="929"/>
      <c r="BP2" s="934"/>
      <c r="BQ2" s="14"/>
      <c r="BR2" s="14"/>
      <c r="BS2" s="14"/>
      <c r="BT2" s="15" t="s">
        <v>172</v>
      </c>
      <c r="BU2" s="645"/>
      <c r="BV2" s="645"/>
      <c r="BW2" s="645"/>
      <c r="BX2" s="645"/>
      <c r="BZ2" s="54"/>
    </row>
    <row r="3" spans="2:78" s="23" customFormat="1" ht="7.5" customHeight="1" thickBot="1">
      <c r="B3" s="145"/>
      <c r="C3" s="145"/>
      <c r="D3" s="145"/>
      <c r="E3" s="145"/>
      <c r="F3" s="145"/>
      <c r="G3" s="145"/>
      <c r="H3" s="145"/>
      <c r="I3" s="145"/>
      <c r="J3" s="145"/>
      <c r="K3" s="145"/>
      <c r="L3" s="145"/>
      <c r="M3" s="145"/>
      <c r="N3" s="145"/>
      <c r="O3" s="145"/>
      <c r="P3" s="145"/>
      <c r="Q3" s="145"/>
      <c r="R3" s="146"/>
      <c r="S3" s="146"/>
      <c r="T3" s="147"/>
      <c r="U3" s="642"/>
      <c r="V3" s="642"/>
      <c r="W3" s="642"/>
      <c r="X3" s="642"/>
      <c r="Y3" s="649"/>
      <c r="Z3" s="649"/>
      <c r="AA3" s="649"/>
      <c r="AB3" s="642"/>
      <c r="AC3" s="642"/>
      <c r="AD3" s="642"/>
      <c r="AE3" s="642"/>
      <c r="AF3" s="148"/>
      <c r="AG3" s="144"/>
      <c r="AH3" s="644"/>
      <c r="AI3" s="644"/>
      <c r="AJ3" s="644"/>
      <c r="AK3" s="644"/>
      <c r="AL3" s="644"/>
      <c r="AM3" s="644"/>
      <c r="AN3" s="644"/>
      <c r="AO3" s="644"/>
      <c r="AP3" s="644"/>
      <c r="AQ3" s="644"/>
      <c r="AR3" s="644"/>
      <c r="AS3" s="644"/>
      <c r="AT3" s="644"/>
      <c r="AU3" s="644"/>
      <c r="AV3" s="644"/>
      <c r="AW3" s="644"/>
      <c r="AX3" s="644"/>
      <c r="AY3" s="644"/>
      <c r="AZ3" s="644"/>
      <c r="BA3" s="644"/>
      <c r="BB3" s="644"/>
      <c r="BC3" s="644"/>
      <c r="BD3" s="644"/>
      <c r="BE3" s="644"/>
      <c r="BF3" s="644"/>
      <c r="BG3" s="13"/>
      <c r="BH3" s="13"/>
      <c r="BI3" s="13"/>
      <c r="BJ3" s="934"/>
      <c r="BK3" s="930"/>
      <c r="BL3" s="931"/>
      <c r="BM3" s="931"/>
      <c r="BN3" s="931"/>
      <c r="BO3" s="932"/>
      <c r="BP3" s="934"/>
      <c r="BQ3" s="21"/>
      <c r="BR3" s="21"/>
      <c r="BS3" s="21"/>
      <c r="BT3" s="21"/>
      <c r="BU3" s="21"/>
      <c r="BV3" s="22"/>
      <c r="BW3" s="22"/>
      <c r="BX3" s="22"/>
      <c r="BY3" s="22"/>
      <c r="BZ3" s="55"/>
    </row>
    <row r="4" spans="2:78" s="23" customFormat="1" ht="3.75" customHeight="1" thickTop="1">
      <c r="B4" s="24"/>
      <c r="C4" s="24"/>
      <c r="D4" s="24"/>
      <c r="E4" s="24"/>
      <c r="F4" s="24"/>
      <c r="G4" s="24"/>
      <c r="H4" s="24"/>
      <c r="I4" s="24"/>
      <c r="J4" s="24"/>
      <c r="K4" s="24"/>
      <c r="L4" s="24"/>
      <c r="M4" s="24"/>
      <c r="N4" s="24"/>
      <c r="O4" s="24"/>
      <c r="P4" s="24"/>
      <c r="Q4" s="24"/>
      <c r="R4" s="21"/>
      <c r="S4" s="21"/>
      <c r="T4" s="25"/>
      <c r="U4" s="26"/>
      <c r="V4" s="26"/>
      <c r="W4" s="26"/>
      <c r="X4" s="26"/>
      <c r="Y4" s="27"/>
      <c r="Z4" s="27"/>
      <c r="AA4" s="27"/>
      <c r="AB4" s="26"/>
      <c r="AC4" s="26"/>
      <c r="AD4" s="26"/>
      <c r="AE4" s="26"/>
      <c r="AG4" s="13"/>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13"/>
      <c r="BH4" s="13"/>
      <c r="BI4" s="13"/>
      <c r="BJ4" s="13"/>
      <c r="BK4" s="13"/>
      <c r="BL4" s="13"/>
      <c r="BM4" s="21"/>
      <c r="BN4" s="21"/>
      <c r="BO4" s="21"/>
      <c r="BP4" s="21"/>
      <c r="BQ4" s="21"/>
      <c r="BR4" s="21"/>
      <c r="BS4" s="21"/>
      <c r="BT4" s="21"/>
      <c r="BU4" s="21"/>
      <c r="BV4" s="22"/>
      <c r="BW4" s="22"/>
      <c r="BX4" s="22"/>
      <c r="BY4" s="22"/>
      <c r="BZ4" s="55"/>
    </row>
    <row r="5" spans="2:88" s="34" customFormat="1" ht="15" customHeight="1" thickBot="1">
      <c r="B5" s="29"/>
      <c r="C5" s="29"/>
      <c r="D5" s="29"/>
      <c r="E5" s="29"/>
      <c r="F5" s="29"/>
      <c r="G5" s="29"/>
      <c r="H5" s="29"/>
      <c r="I5" s="29"/>
      <c r="J5" s="29"/>
      <c r="K5" s="29"/>
      <c r="L5" s="29"/>
      <c r="M5" s="29"/>
      <c r="N5" s="29"/>
      <c r="O5" s="29"/>
      <c r="P5" s="29"/>
      <c r="Q5" s="29"/>
      <c r="R5" s="29"/>
      <c r="S5" s="29"/>
      <c r="T5" s="639" t="s">
        <v>173</v>
      </c>
      <c r="U5" s="639"/>
      <c r="V5" s="639"/>
      <c r="W5" s="639"/>
      <c r="X5" s="639"/>
      <c r="Y5" s="639"/>
      <c r="Z5" s="149" t="s">
        <v>15</v>
      </c>
      <c r="AA5" s="640" t="s">
        <v>64</v>
      </c>
      <c r="AB5" s="640"/>
      <c r="AC5" s="640"/>
      <c r="AD5" s="640"/>
      <c r="AE5" s="640"/>
      <c r="AF5" s="150" t="s">
        <v>174</v>
      </c>
      <c r="AG5" s="639" t="s">
        <v>175</v>
      </c>
      <c r="AH5" s="639"/>
      <c r="AI5" s="639"/>
      <c r="AJ5" s="639"/>
      <c r="AK5" s="639"/>
      <c r="AL5" s="639"/>
      <c r="AM5" s="639"/>
      <c r="AN5" s="639"/>
      <c r="AO5" s="639"/>
      <c r="AP5" s="639"/>
      <c r="AQ5" s="639"/>
      <c r="AR5" s="639"/>
      <c r="AS5" s="639"/>
      <c r="AT5" s="149" t="s">
        <v>15</v>
      </c>
      <c r="AU5" s="641"/>
      <c r="AV5" s="641"/>
      <c r="AW5" s="641"/>
      <c r="AX5" s="641"/>
      <c r="AY5" s="641"/>
      <c r="AZ5" s="641"/>
      <c r="BA5" s="641"/>
      <c r="BB5" s="641"/>
      <c r="BC5" s="641"/>
      <c r="BD5" s="641"/>
      <c r="BE5" s="641"/>
      <c r="BF5" s="641"/>
      <c r="BG5" s="641"/>
      <c r="BH5" s="641"/>
      <c r="BI5" s="150" t="s">
        <v>174</v>
      </c>
      <c r="BJ5" s="639" t="s">
        <v>176</v>
      </c>
      <c r="BK5" s="639"/>
      <c r="BL5" s="639"/>
      <c r="BM5" s="639"/>
      <c r="BN5" s="639"/>
      <c r="BO5" s="639"/>
      <c r="BP5" s="640" t="str">
        <f>'女子入力欄'!N8</f>
        <v>23</v>
      </c>
      <c r="BQ5" s="763"/>
      <c r="BR5" s="151" t="s">
        <v>177</v>
      </c>
      <c r="BS5" s="640" t="str">
        <f>'女子入力欄'!P8</f>
        <v>5</v>
      </c>
      <c r="BT5" s="763"/>
      <c r="BU5" s="151" t="s">
        <v>11</v>
      </c>
      <c r="BV5" s="640" t="str">
        <f>'女子入力欄'!R8</f>
        <v>1</v>
      </c>
      <c r="BW5" s="763"/>
      <c r="BX5" s="149" t="s">
        <v>178</v>
      </c>
      <c r="BY5" s="152" t="s">
        <v>179</v>
      </c>
      <c r="BZ5" s="56"/>
      <c r="CE5" s="35"/>
      <c r="CJ5" s="36"/>
    </row>
    <row r="6" spans="2:88" s="34" customFormat="1" ht="16.5" customHeight="1">
      <c r="B6" s="630" t="s">
        <v>180</v>
      </c>
      <c r="C6" s="631"/>
      <c r="D6" s="631"/>
      <c r="E6" s="631"/>
      <c r="F6" s="632" t="s">
        <v>41</v>
      </c>
      <c r="G6" s="631"/>
      <c r="H6" s="631"/>
      <c r="I6" s="631"/>
      <c r="J6" s="633"/>
      <c r="K6" s="634" t="s">
        <v>181</v>
      </c>
      <c r="L6" s="635"/>
      <c r="M6" s="635"/>
      <c r="N6" s="635"/>
      <c r="O6" s="635"/>
      <c r="P6" s="636"/>
      <c r="Q6" s="600" t="s">
        <v>182</v>
      </c>
      <c r="R6" s="637"/>
      <c r="S6" s="600"/>
      <c r="T6" s="600"/>
      <c r="U6" s="600"/>
      <c r="V6" s="600"/>
      <c r="W6" s="600"/>
      <c r="X6" s="600"/>
      <c r="Y6" s="600"/>
      <c r="Z6" s="600"/>
      <c r="AA6" s="600"/>
      <c r="AB6" s="600"/>
      <c r="AC6" s="600"/>
      <c r="AD6" s="600"/>
      <c r="AE6" s="600"/>
      <c r="AF6" s="600"/>
      <c r="AG6" s="600"/>
      <c r="AH6" s="638"/>
      <c r="AI6" s="599" t="s">
        <v>183</v>
      </c>
      <c r="AJ6" s="600"/>
      <c r="AK6" s="600"/>
      <c r="AL6" s="600"/>
      <c r="AM6" s="600"/>
      <c r="AN6" s="600"/>
      <c r="AO6" s="601" t="str">
        <f>'女子入力欄'!F1</f>
        <v>コウトウガッコウ</v>
      </c>
      <c r="AP6" s="602"/>
      <c r="AQ6" s="602"/>
      <c r="AR6" s="602"/>
      <c r="AS6" s="602"/>
      <c r="AT6" s="602"/>
      <c r="AU6" s="602"/>
      <c r="AV6" s="602"/>
      <c r="AW6" s="602"/>
      <c r="AX6" s="602"/>
      <c r="AY6" s="602"/>
      <c r="AZ6" s="602"/>
      <c r="BA6" s="602"/>
      <c r="BB6" s="602"/>
      <c r="BC6" s="602"/>
      <c r="BD6" s="602"/>
      <c r="BE6" s="602"/>
      <c r="BF6" s="602"/>
      <c r="BG6" s="602"/>
      <c r="BH6" s="602"/>
      <c r="BI6" s="602"/>
      <c r="BJ6" s="602"/>
      <c r="BK6" s="602"/>
      <c r="BL6" s="153"/>
      <c r="BM6" s="38"/>
      <c r="BN6" s="38" t="s">
        <v>184</v>
      </c>
      <c r="BO6" s="602">
        <f>'女子入力欄'!L3</f>
        <v>0</v>
      </c>
      <c r="BP6" s="602"/>
      <c r="BQ6" s="602"/>
      <c r="BR6" s="602"/>
      <c r="BS6" s="602"/>
      <c r="BT6" s="602"/>
      <c r="BU6" s="602"/>
      <c r="BV6" s="602"/>
      <c r="BW6" s="602"/>
      <c r="BX6" s="602"/>
      <c r="BY6" s="39" t="s">
        <v>185</v>
      </c>
      <c r="BZ6" s="56"/>
      <c r="CE6" s="35"/>
      <c r="CJ6" s="36"/>
    </row>
    <row r="7" spans="2:88" s="34" customFormat="1" ht="11.25" customHeight="1">
      <c r="B7" s="603" t="s">
        <v>186</v>
      </c>
      <c r="C7" s="604"/>
      <c r="D7" s="609" t="s">
        <v>187</v>
      </c>
      <c r="E7" s="609"/>
      <c r="F7" s="612"/>
      <c r="G7" s="613"/>
      <c r="H7" s="87"/>
      <c r="I7" s="618"/>
      <c r="J7" s="619"/>
      <c r="K7" s="624">
        <f>'女子入力欄'!F2</f>
        <v>0</v>
      </c>
      <c r="L7" s="625"/>
      <c r="M7" s="625">
        <f>'女子入力欄'!G2</f>
        <v>0</v>
      </c>
      <c r="N7" s="625"/>
      <c r="O7" s="625">
        <f>'女子入力欄'!H2</f>
        <v>0</v>
      </c>
      <c r="P7" s="628"/>
      <c r="Q7" s="589" t="s">
        <v>188</v>
      </c>
      <c r="R7" s="590"/>
      <c r="S7" s="590"/>
      <c r="T7" s="590"/>
      <c r="U7" s="590"/>
      <c r="V7" s="591"/>
      <c r="W7" s="596" t="s">
        <v>189</v>
      </c>
      <c r="X7" s="590"/>
      <c r="Y7" s="590"/>
      <c r="Z7" s="590"/>
      <c r="AA7" s="590"/>
      <c r="AB7" s="591"/>
      <c r="AC7" s="221" t="s">
        <v>190</v>
      </c>
      <c r="AD7" s="222"/>
      <c r="AE7" s="222"/>
      <c r="AF7" s="222"/>
      <c r="AG7" s="222"/>
      <c r="AH7" s="223"/>
      <c r="AI7" s="583" t="s">
        <v>191</v>
      </c>
      <c r="AJ7" s="584"/>
      <c r="AK7" s="584"/>
      <c r="AL7" s="584"/>
      <c r="AM7" s="584"/>
      <c r="AN7" s="584"/>
      <c r="AO7" s="575" t="str">
        <f>'女子入力欄'!F3</f>
        <v>高等学校</v>
      </c>
      <c r="AP7" s="576"/>
      <c r="AQ7" s="576"/>
      <c r="AR7" s="576"/>
      <c r="AS7" s="576"/>
      <c r="AT7" s="576"/>
      <c r="AU7" s="576"/>
      <c r="AV7" s="576"/>
      <c r="AW7" s="576"/>
      <c r="AX7" s="576"/>
      <c r="AY7" s="576"/>
      <c r="AZ7" s="576"/>
      <c r="BA7" s="576"/>
      <c r="BB7" s="576"/>
      <c r="BC7" s="576"/>
      <c r="BD7" s="576"/>
      <c r="BE7" s="576"/>
      <c r="BF7" s="576"/>
      <c r="BG7" s="576"/>
      <c r="BH7" s="576"/>
      <c r="BI7" s="576"/>
      <c r="BJ7" s="576"/>
      <c r="BK7" s="576"/>
      <c r="BL7" s="579" t="s">
        <v>192</v>
      </c>
      <c r="BM7" s="579"/>
      <c r="BN7" s="580" t="s">
        <v>184</v>
      </c>
      <c r="BO7" s="581">
        <f>'女子入力欄'!L2</f>
        <v>0</v>
      </c>
      <c r="BP7" s="581"/>
      <c r="BQ7" s="581"/>
      <c r="BR7" s="581"/>
      <c r="BS7" s="581"/>
      <c r="BT7" s="581"/>
      <c r="BU7" s="581"/>
      <c r="BV7" s="581"/>
      <c r="BW7" s="581"/>
      <c r="BX7" s="581"/>
      <c r="BY7" s="574" t="s">
        <v>185</v>
      </c>
      <c r="BZ7" s="57"/>
      <c r="CE7" s="40"/>
      <c r="CJ7" s="36"/>
    </row>
    <row r="8" spans="2:88" s="34" customFormat="1" ht="11.25" customHeight="1">
      <c r="B8" s="605"/>
      <c r="C8" s="606"/>
      <c r="D8" s="610"/>
      <c r="E8" s="610"/>
      <c r="F8" s="614"/>
      <c r="G8" s="615"/>
      <c r="H8" s="88"/>
      <c r="I8" s="620"/>
      <c r="J8" s="621"/>
      <c r="K8" s="624"/>
      <c r="L8" s="625"/>
      <c r="M8" s="625"/>
      <c r="N8" s="625"/>
      <c r="O8" s="625"/>
      <c r="P8" s="628"/>
      <c r="Q8" s="592" t="s">
        <v>193</v>
      </c>
      <c r="R8" s="224"/>
      <c r="S8" s="224"/>
      <c r="T8" s="224"/>
      <c r="U8" s="224"/>
      <c r="V8" s="224"/>
      <c r="W8" s="597" t="s">
        <v>194</v>
      </c>
      <c r="X8" s="597"/>
      <c r="Y8" s="597"/>
      <c r="Z8" s="597"/>
      <c r="AA8" s="597"/>
      <c r="AB8" s="597"/>
      <c r="AC8" s="224" t="s">
        <v>195</v>
      </c>
      <c r="AD8" s="224"/>
      <c r="AE8" s="224"/>
      <c r="AF8" s="224"/>
      <c r="AG8" s="224"/>
      <c r="AH8" s="225"/>
      <c r="AI8" s="585"/>
      <c r="AJ8" s="586"/>
      <c r="AK8" s="586"/>
      <c r="AL8" s="586"/>
      <c r="AM8" s="586"/>
      <c r="AN8" s="586"/>
      <c r="AO8" s="577"/>
      <c r="AP8" s="578"/>
      <c r="AQ8" s="578"/>
      <c r="AR8" s="578"/>
      <c r="AS8" s="578"/>
      <c r="AT8" s="578"/>
      <c r="AU8" s="578"/>
      <c r="AV8" s="578"/>
      <c r="AW8" s="578"/>
      <c r="AX8" s="578"/>
      <c r="AY8" s="578"/>
      <c r="AZ8" s="578"/>
      <c r="BA8" s="578"/>
      <c r="BB8" s="578"/>
      <c r="BC8" s="578"/>
      <c r="BD8" s="578"/>
      <c r="BE8" s="578"/>
      <c r="BF8" s="578"/>
      <c r="BG8" s="578"/>
      <c r="BH8" s="578"/>
      <c r="BI8" s="578"/>
      <c r="BJ8" s="578"/>
      <c r="BK8" s="578"/>
      <c r="BL8" s="579"/>
      <c r="BM8" s="579"/>
      <c r="BN8" s="580"/>
      <c r="BO8" s="582"/>
      <c r="BP8" s="582"/>
      <c r="BQ8" s="582"/>
      <c r="BR8" s="582"/>
      <c r="BS8" s="582"/>
      <c r="BT8" s="582"/>
      <c r="BU8" s="582"/>
      <c r="BV8" s="582"/>
      <c r="BW8" s="582"/>
      <c r="BX8" s="582"/>
      <c r="BY8" s="574"/>
      <c r="BZ8" s="57"/>
      <c r="CE8" s="40"/>
      <c r="CJ8" s="36"/>
    </row>
    <row r="9" spans="2:88" s="34" customFormat="1" ht="11.25" customHeight="1" thickBot="1">
      <c r="B9" s="607"/>
      <c r="C9" s="608"/>
      <c r="D9" s="611"/>
      <c r="E9" s="611"/>
      <c r="F9" s="616"/>
      <c r="G9" s="617"/>
      <c r="H9" s="89"/>
      <c r="I9" s="622"/>
      <c r="J9" s="623"/>
      <c r="K9" s="626"/>
      <c r="L9" s="627"/>
      <c r="M9" s="627"/>
      <c r="N9" s="627"/>
      <c r="O9" s="627"/>
      <c r="P9" s="629"/>
      <c r="Q9" s="593" t="s">
        <v>196</v>
      </c>
      <c r="R9" s="594"/>
      <c r="S9" s="594"/>
      <c r="T9" s="594"/>
      <c r="U9" s="594"/>
      <c r="V9" s="595"/>
      <c r="W9" s="598" t="s">
        <v>197</v>
      </c>
      <c r="X9" s="594"/>
      <c r="Y9" s="594"/>
      <c r="Z9" s="594"/>
      <c r="AA9" s="594"/>
      <c r="AB9" s="595"/>
      <c r="AC9" s="154"/>
      <c r="AD9" s="155"/>
      <c r="AE9" s="155"/>
      <c r="AF9" s="155"/>
      <c r="AG9" s="155"/>
      <c r="AH9" s="156"/>
      <c r="AI9" s="587"/>
      <c r="AJ9" s="588"/>
      <c r="AK9" s="588"/>
      <c r="AL9" s="588"/>
      <c r="AM9" s="588"/>
      <c r="AN9" s="588"/>
      <c r="AO9" s="547" t="s">
        <v>198</v>
      </c>
      <c r="AP9" s="548"/>
      <c r="AQ9" s="548"/>
      <c r="AR9" s="549"/>
      <c r="AS9" s="549"/>
      <c r="AT9" s="549"/>
      <c r="AU9" s="549"/>
      <c r="AV9" s="549"/>
      <c r="AW9" s="549"/>
      <c r="AX9" s="549"/>
      <c r="AY9" s="549"/>
      <c r="AZ9" s="549"/>
      <c r="BA9" s="549"/>
      <c r="BB9" s="549"/>
      <c r="BC9" s="549"/>
      <c r="BD9" s="549"/>
      <c r="BE9" s="549"/>
      <c r="BF9" s="549"/>
      <c r="BG9" s="549"/>
      <c r="BH9" s="549"/>
      <c r="BI9" s="549"/>
      <c r="BJ9" s="549"/>
      <c r="BK9" s="549"/>
      <c r="BL9" s="549"/>
      <c r="BM9" s="549"/>
      <c r="BN9" s="549"/>
      <c r="BO9" s="549"/>
      <c r="BP9" s="549"/>
      <c r="BQ9" s="549"/>
      <c r="BR9" s="549"/>
      <c r="BS9" s="549"/>
      <c r="BT9" s="549"/>
      <c r="BU9" s="549"/>
      <c r="BV9" s="549"/>
      <c r="BW9" s="549"/>
      <c r="BX9" s="549"/>
      <c r="BY9" s="157" t="s">
        <v>199</v>
      </c>
      <c r="BZ9" s="56"/>
      <c r="CE9" s="40"/>
      <c r="CJ9" s="36"/>
    </row>
    <row r="10" spans="2:88" s="43" customFormat="1" ht="15" customHeight="1" thickTop="1">
      <c r="B10" s="550" t="s">
        <v>200</v>
      </c>
      <c r="C10" s="551"/>
      <c r="D10" s="551"/>
      <c r="E10" s="551"/>
      <c r="F10" s="556" t="s">
        <v>201</v>
      </c>
      <c r="G10" s="558" t="str">
        <f>'女子入力欄'!F4</f>
        <v>　</v>
      </c>
      <c r="H10" s="559"/>
      <c r="I10" s="560"/>
      <c r="J10" s="560"/>
      <c r="K10" s="560"/>
      <c r="L10" s="560"/>
      <c r="M10" s="560"/>
      <c r="N10" s="560"/>
      <c r="O10" s="560"/>
      <c r="P10" s="560"/>
      <c r="Q10" s="560"/>
      <c r="R10" s="560"/>
      <c r="S10" s="566" t="s">
        <v>202</v>
      </c>
      <c r="T10" s="128" t="s">
        <v>203</v>
      </c>
      <c r="U10" s="568">
        <f>'女子入力欄'!N2</f>
        <v>0</v>
      </c>
      <c r="V10" s="569"/>
      <c r="W10" s="569"/>
      <c r="X10" s="129" t="s">
        <v>204</v>
      </c>
      <c r="Y10" s="570">
        <f>'女子入力欄'!P2</f>
        <v>0</v>
      </c>
      <c r="Z10" s="571"/>
      <c r="AA10" s="571"/>
      <c r="AB10" s="571"/>
      <c r="AC10" s="130"/>
      <c r="AD10" s="130"/>
      <c r="AE10" s="130"/>
      <c r="AF10" s="130"/>
      <c r="AG10" s="130"/>
      <c r="AH10" s="130"/>
      <c r="AI10" s="130"/>
      <c r="AJ10" s="130"/>
      <c r="AK10" s="130"/>
      <c r="AL10" s="130"/>
      <c r="AM10" s="130"/>
      <c r="AN10" s="130"/>
      <c r="AO10" s="130"/>
      <c r="AP10" s="566" t="s">
        <v>205</v>
      </c>
      <c r="AQ10" s="572" t="s">
        <v>206</v>
      </c>
      <c r="AR10" s="573"/>
      <c r="AS10" s="544">
        <f>'女子入力欄'!N6</f>
        <v>0</v>
      </c>
      <c r="AT10" s="545"/>
      <c r="AU10" s="545"/>
      <c r="AV10" s="546" t="s">
        <v>204</v>
      </c>
      <c r="AW10" s="544">
        <f>'女子入力欄'!P6</f>
        <v>0</v>
      </c>
      <c r="AX10" s="545"/>
      <c r="AY10" s="545"/>
      <c r="AZ10" s="546" t="s">
        <v>204</v>
      </c>
      <c r="BA10" s="522">
        <f>'女子入力欄'!R6</f>
        <v>0</v>
      </c>
      <c r="BB10" s="523"/>
      <c r="BC10" s="523"/>
      <c r="BD10" s="524" t="s">
        <v>207</v>
      </c>
      <c r="BE10" s="526" t="s">
        <v>208</v>
      </c>
      <c r="BF10" s="527"/>
      <c r="BG10" s="2"/>
      <c r="BH10" s="3"/>
      <c r="BI10" s="3"/>
      <c r="BJ10" s="3"/>
      <c r="BK10" s="3"/>
      <c r="BL10" s="3"/>
      <c r="BM10" s="4"/>
      <c r="BN10" s="4"/>
      <c r="BO10" s="5"/>
      <c r="BP10" s="5"/>
      <c r="BQ10" s="5"/>
      <c r="BR10" s="6"/>
      <c r="BS10" s="3"/>
      <c r="BT10" s="3"/>
      <c r="BU10" s="3"/>
      <c r="BV10" s="6"/>
      <c r="BW10" s="3"/>
      <c r="BX10" s="3"/>
      <c r="BY10" s="7"/>
      <c r="BZ10" s="58"/>
      <c r="CE10" s="40"/>
      <c r="CI10" s="34"/>
      <c r="CJ10" s="44"/>
    </row>
    <row r="11" spans="2:78" s="43" customFormat="1" ht="15" customHeight="1">
      <c r="B11" s="552"/>
      <c r="C11" s="553"/>
      <c r="D11" s="553"/>
      <c r="E11" s="553"/>
      <c r="F11" s="556"/>
      <c r="G11" s="561"/>
      <c r="H11" s="562"/>
      <c r="I11" s="562"/>
      <c r="J11" s="562"/>
      <c r="K11" s="562"/>
      <c r="L11" s="562"/>
      <c r="M11" s="562"/>
      <c r="N11" s="562"/>
      <c r="O11" s="562"/>
      <c r="P11" s="562"/>
      <c r="Q11" s="562"/>
      <c r="R11" s="562"/>
      <c r="S11" s="566"/>
      <c r="T11" s="528">
        <f>'女子入力欄'!Q2</f>
        <v>0</v>
      </c>
      <c r="U11" s="529"/>
      <c r="V11" s="529"/>
      <c r="W11" s="529"/>
      <c r="X11" s="529"/>
      <c r="Y11" s="529"/>
      <c r="Z11" s="529"/>
      <c r="AA11" s="529"/>
      <c r="AB11" s="529"/>
      <c r="AC11" s="529"/>
      <c r="AD11" s="529"/>
      <c r="AE11" s="529"/>
      <c r="AF11" s="529"/>
      <c r="AG11" s="529"/>
      <c r="AH11" s="529"/>
      <c r="AI11" s="529"/>
      <c r="AJ11" s="529"/>
      <c r="AK11" s="529"/>
      <c r="AL11" s="529"/>
      <c r="AM11" s="529"/>
      <c r="AN11" s="529"/>
      <c r="AO11" s="529"/>
      <c r="AP11" s="566"/>
      <c r="AQ11" s="535"/>
      <c r="AR11" s="536"/>
      <c r="AS11" s="540"/>
      <c r="AT11" s="540"/>
      <c r="AU11" s="540"/>
      <c r="AV11" s="546"/>
      <c r="AW11" s="540"/>
      <c r="AX11" s="540"/>
      <c r="AY11" s="540"/>
      <c r="AZ11" s="546"/>
      <c r="BA11" s="519"/>
      <c r="BB11" s="519"/>
      <c r="BC11" s="519"/>
      <c r="BD11" s="524"/>
      <c r="BE11" s="531" t="str">
        <f>'女子入力欄'!F3</f>
        <v>高等学校</v>
      </c>
      <c r="BF11" s="532"/>
      <c r="BG11" s="532"/>
      <c r="BH11" s="532"/>
      <c r="BI11" s="532"/>
      <c r="BJ11" s="532"/>
      <c r="BK11" s="532"/>
      <c r="BL11" s="532"/>
      <c r="BM11" s="521" t="s">
        <v>23</v>
      </c>
      <c r="BN11" s="521"/>
      <c r="BO11" s="506">
        <f>'女子入力欄'!N4</f>
        <v>0</v>
      </c>
      <c r="BP11" s="507"/>
      <c r="BQ11" s="507"/>
      <c r="BR11" s="141" t="s">
        <v>209</v>
      </c>
      <c r="BS11" s="506">
        <f>'女子入力欄'!P4</f>
        <v>0</v>
      </c>
      <c r="BT11" s="507"/>
      <c r="BU11" s="507"/>
      <c r="BV11" s="141" t="s">
        <v>209</v>
      </c>
      <c r="BW11" s="509">
        <f>'女子入力欄'!R4</f>
        <v>0</v>
      </c>
      <c r="BX11" s="510"/>
      <c r="BY11" s="511"/>
      <c r="BZ11" s="58"/>
    </row>
    <row r="12" spans="2:78" s="43" customFormat="1" ht="9" customHeight="1">
      <c r="B12" s="552"/>
      <c r="C12" s="553"/>
      <c r="D12" s="553"/>
      <c r="E12" s="553"/>
      <c r="F12" s="556"/>
      <c r="G12" s="561"/>
      <c r="H12" s="562"/>
      <c r="I12" s="562"/>
      <c r="J12" s="562"/>
      <c r="K12" s="562"/>
      <c r="L12" s="562"/>
      <c r="M12" s="562"/>
      <c r="N12" s="562"/>
      <c r="O12" s="562"/>
      <c r="P12" s="562"/>
      <c r="Q12" s="562"/>
      <c r="R12" s="562"/>
      <c r="S12" s="566"/>
      <c r="T12" s="530"/>
      <c r="U12" s="529"/>
      <c r="V12" s="529"/>
      <c r="W12" s="529"/>
      <c r="X12" s="529"/>
      <c r="Y12" s="529"/>
      <c r="Z12" s="529"/>
      <c r="AA12" s="529"/>
      <c r="AB12" s="529"/>
      <c r="AC12" s="529"/>
      <c r="AD12" s="529"/>
      <c r="AE12" s="529"/>
      <c r="AF12" s="529"/>
      <c r="AG12" s="529"/>
      <c r="AH12" s="529"/>
      <c r="AI12" s="529"/>
      <c r="AJ12" s="529"/>
      <c r="AK12" s="529"/>
      <c r="AL12" s="529"/>
      <c r="AM12" s="529"/>
      <c r="AN12" s="529"/>
      <c r="AO12" s="529"/>
      <c r="AP12" s="566"/>
      <c r="AQ12" s="535" t="s">
        <v>210</v>
      </c>
      <c r="AR12" s="536"/>
      <c r="AS12" s="539">
        <f>'女子入力欄'!N7</f>
        <v>0</v>
      </c>
      <c r="AT12" s="540"/>
      <c r="AU12" s="540"/>
      <c r="AV12" s="542" t="s">
        <v>209</v>
      </c>
      <c r="AW12" s="539">
        <f>'女子入力欄'!P7</f>
        <v>0</v>
      </c>
      <c r="AX12" s="540"/>
      <c r="AY12" s="540"/>
      <c r="AZ12" s="542" t="s">
        <v>47</v>
      </c>
      <c r="BA12" s="518">
        <f>'女子入力欄'!R7</f>
        <v>0</v>
      </c>
      <c r="BB12" s="519"/>
      <c r="BC12" s="519"/>
      <c r="BD12" s="524"/>
      <c r="BE12" s="531"/>
      <c r="BF12" s="532"/>
      <c r="BG12" s="532"/>
      <c r="BH12" s="532"/>
      <c r="BI12" s="532"/>
      <c r="BJ12" s="532"/>
      <c r="BK12" s="532"/>
      <c r="BL12" s="532"/>
      <c r="BM12" s="521" t="s">
        <v>211</v>
      </c>
      <c r="BN12" s="521"/>
      <c r="BO12" s="506">
        <f>'女子入力欄'!N5</f>
        <v>0</v>
      </c>
      <c r="BP12" s="507"/>
      <c r="BQ12" s="507"/>
      <c r="BR12" s="508" t="s">
        <v>209</v>
      </c>
      <c r="BS12" s="506">
        <f>'女子入力欄'!P5</f>
        <v>0</v>
      </c>
      <c r="BT12" s="507"/>
      <c r="BU12" s="507"/>
      <c r="BV12" s="508" t="s">
        <v>209</v>
      </c>
      <c r="BW12" s="509">
        <f>'女子入力欄'!R5</f>
        <v>0</v>
      </c>
      <c r="BX12" s="510"/>
      <c r="BY12" s="511"/>
      <c r="BZ12" s="58"/>
    </row>
    <row r="13" spans="2:78" s="43" customFormat="1" ht="6.75" customHeight="1">
      <c r="B13" s="552"/>
      <c r="C13" s="553"/>
      <c r="D13" s="553"/>
      <c r="E13" s="553"/>
      <c r="F13" s="556"/>
      <c r="G13" s="561"/>
      <c r="H13" s="562"/>
      <c r="I13" s="562"/>
      <c r="J13" s="562"/>
      <c r="K13" s="562"/>
      <c r="L13" s="562"/>
      <c r="M13" s="562"/>
      <c r="N13" s="562"/>
      <c r="O13" s="562"/>
      <c r="P13" s="562"/>
      <c r="Q13" s="562"/>
      <c r="R13" s="562"/>
      <c r="S13" s="566"/>
      <c r="T13" s="530"/>
      <c r="U13" s="529"/>
      <c r="V13" s="529"/>
      <c r="W13" s="529"/>
      <c r="X13" s="529"/>
      <c r="Y13" s="529"/>
      <c r="Z13" s="529"/>
      <c r="AA13" s="529"/>
      <c r="AB13" s="529"/>
      <c r="AC13" s="529"/>
      <c r="AD13" s="529"/>
      <c r="AE13" s="529"/>
      <c r="AF13" s="529"/>
      <c r="AG13" s="529"/>
      <c r="AH13" s="529"/>
      <c r="AI13" s="529"/>
      <c r="AJ13" s="529"/>
      <c r="AK13" s="529"/>
      <c r="AL13" s="529"/>
      <c r="AM13" s="529"/>
      <c r="AN13" s="529"/>
      <c r="AO13" s="529"/>
      <c r="AP13" s="566"/>
      <c r="AQ13" s="535"/>
      <c r="AR13" s="536"/>
      <c r="AS13" s="540"/>
      <c r="AT13" s="540"/>
      <c r="AU13" s="540"/>
      <c r="AV13" s="542"/>
      <c r="AW13" s="540"/>
      <c r="AX13" s="540"/>
      <c r="AY13" s="540"/>
      <c r="AZ13" s="542"/>
      <c r="BA13" s="519"/>
      <c r="BB13" s="519"/>
      <c r="BC13" s="519"/>
      <c r="BD13" s="524"/>
      <c r="BE13" s="531"/>
      <c r="BF13" s="532"/>
      <c r="BG13" s="532"/>
      <c r="BH13" s="532"/>
      <c r="BI13" s="532"/>
      <c r="BJ13" s="532"/>
      <c r="BK13" s="532"/>
      <c r="BL13" s="532"/>
      <c r="BM13" s="521"/>
      <c r="BN13" s="521"/>
      <c r="BO13" s="507"/>
      <c r="BP13" s="507"/>
      <c r="BQ13" s="507"/>
      <c r="BR13" s="508"/>
      <c r="BS13" s="507"/>
      <c r="BT13" s="507"/>
      <c r="BU13" s="507"/>
      <c r="BV13" s="508"/>
      <c r="BW13" s="510"/>
      <c r="BX13" s="510"/>
      <c r="BY13" s="511"/>
      <c r="BZ13" s="58"/>
    </row>
    <row r="14" spans="2:78" s="43" customFormat="1" ht="14.25" customHeight="1" thickBot="1">
      <c r="B14" s="554"/>
      <c r="C14" s="555"/>
      <c r="D14" s="555"/>
      <c r="E14" s="555"/>
      <c r="F14" s="557"/>
      <c r="G14" s="563"/>
      <c r="H14" s="564"/>
      <c r="I14" s="565"/>
      <c r="J14" s="565"/>
      <c r="K14" s="565"/>
      <c r="L14" s="565"/>
      <c r="M14" s="565"/>
      <c r="N14" s="565"/>
      <c r="O14" s="565"/>
      <c r="P14" s="565"/>
      <c r="Q14" s="565"/>
      <c r="R14" s="565"/>
      <c r="S14" s="567"/>
      <c r="T14" s="512" t="s">
        <v>43</v>
      </c>
      <c r="U14" s="513"/>
      <c r="V14" s="513"/>
      <c r="W14" s="514"/>
      <c r="X14" s="514"/>
      <c r="Y14" s="514"/>
      <c r="Z14" s="514"/>
      <c r="AA14" s="514"/>
      <c r="AB14" s="514"/>
      <c r="AC14" s="514"/>
      <c r="AD14" s="514"/>
      <c r="AE14" s="514"/>
      <c r="AF14" s="514"/>
      <c r="AG14" s="514"/>
      <c r="AH14" s="45" t="s">
        <v>212</v>
      </c>
      <c r="AI14" s="514"/>
      <c r="AJ14" s="514"/>
      <c r="AK14" s="514"/>
      <c r="AL14" s="514"/>
      <c r="AM14" s="514"/>
      <c r="AN14" s="514"/>
      <c r="AO14" s="46" t="s">
        <v>213</v>
      </c>
      <c r="AP14" s="567"/>
      <c r="AQ14" s="537"/>
      <c r="AR14" s="538"/>
      <c r="AS14" s="541"/>
      <c r="AT14" s="541"/>
      <c r="AU14" s="541"/>
      <c r="AV14" s="543"/>
      <c r="AW14" s="541"/>
      <c r="AX14" s="541"/>
      <c r="AY14" s="541"/>
      <c r="AZ14" s="543"/>
      <c r="BA14" s="520"/>
      <c r="BB14" s="520"/>
      <c r="BC14" s="520"/>
      <c r="BD14" s="525"/>
      <c r="BE14" s="533"/>
      <c r="BF14" s="534"/>
      <c r="BG14" s="534"/>
      <c r="BH14" s="534"/>
      <c r="BI14" s="534"/>
      <c r="BJ14" s="534"/>
      <c r="BK14" s="534"/>
      <c r="BL14" s="534"/>
      <c r="BM14" s="515" t="s">
        <v>214</v>
      </c>
      <c r="BN14" s="515"/>
      <c r="BO14" s="516"/>
      <c r="BP14" s="516"/>
      <c r="BQ14" s="516"/>
      <c r="BR14" s="141" t="s">
        <v>209</v>
      </c>
      <c r="BS14" s="516"/>
      <c r="BT14" s="516"/>
      <c r="BU14" s="516"/>
      <c r="BV14" s="141" t="s">
        <v>209</v>
      </c>
      <c r="BW14" s="516"/>
      <c r="BX14" s="516"/>
      <c r="BY14" s="517"/>
      <c r="BZ14" s="58"/>
    </row>
    <row r="15" spans="2:87" s="48" customFormat="1" ht="9.75" customHeight="1" thickTop="1">
      <c r="B15" s="498" t="s">
        <v>215</v>
      </c>
      <c r="C15" s="499"/>
      <c r="D15" s="477" t="s">
        <v>45</v>
      </c>
      <c r="E15" s="478"/>
      <c r="F15" s="478"/>
      <c r="G15" s="481"/>
      <c r="H15" s="90"/>
      <c r="I15" s="477" t="s">
        <v>216</v>
      </c>
      <c r="J15" s="478"/>
      <c r="K15" s="478"/>
      <c r="L15" s="481"/>
      <c r="M15" s="502" t="s">
        <v>217</v>
      </c>
      <c r="N15" s="490"/>
      <c r="O15" s="490"/>
      <c r="P15" s="490"/>
      <c r="Q15" s="490"/>
      <c r="R15" s="489" t="s">
        <v>218</v>
      </c>
      <c r="S15" s="490"/>
      <c r="T15" s="490"/>
      <c r="U15" s="490"/>
      <c r="V15" s="491"/>
      <c r="W15" s="492" t="s">
        <v>31</v>
      </c>
      <c r="X15" s="493"/>
      <c r="Y15" s="494"/>
      <c r="Z15" s="477" t="s">
        <v>219</v>
      </c>
      <c r="AA15" s="478"/>
      <c r="AB15" s="478"/>
      <c r="AC15" s="478"/>
      <c r="AD15" s="478"/>
      <c r="AE15" s="478"/>
      <c r="AF15" s="478"/>
      <c r="AG15" s="478"/>
      <c r="AH15" s="478"/>
      <c r="AI15" s="478"/>
      <c r="AJ15" s="481"/>
      <c r="AK15" s="477" t="s">
        <v>49</v>
      </c>
      <c r="AL15" s="481"/>
      <c r="AM15" s="477" t="s">
        <v>220</v>
      </c>
      <c r="AN15" s="478"/>
      <c r="AO15" s="478"/>
      <c r="AP15" s="478"/>
      <c r="AQ15" s="478"/>
      <c r="AR15" s="478"/>
      <c r="AS15" s="478"/>
      <c r="AT15" s="478"/>
      <c r="AU15" s="478"/>
      <c r="AV15" s="478"/>
      <c r="AW15" s="478"/>
      <c r="AX15" s="478"/>
      <c r="AY15" s="478"/>
      <c r="AZ15" s="478"/>
      <c r="BA15" s="478"/>
      <c r="BB15" s="478"/>
      <c r="BC15" s="478"/>
      <c r="BD15" s="478"/>
      <c r="BE15" s="478"/>
      <c r="BF15" s="478"/>
      <c r="BG15" s="478"/>
      <c r="BH15" s="478"/>
      <c r="BI15" s="477" t="s">
        <v>221</v>
      </c>
      <c r="BJ15" s="478"/>
      <c r="BK15" s="478"/>
      <c r="BL15" s="478"/>
      <c r="BM15" s="478"/>
      <c r="BN15" s="478"/>
      <c r="BO15" s="478"/>
      <c r="BP15" s="478"/>
      <c r="BQ15" s="478"/>
      <c r="BR15" s="478"/>
      <c r="BS15" s="478"/>
      <c r="BT15" s="481"/>
      <c r="BU15" s="483" t="s">
        <v>222</v>
      </c>
      <c r="BV15" s="484"/>
      <c r="BW15" s="483" t="s">
        <v>223</v>
      </c>
      <c r="BX15" s="484"/>
      <c r="BY15" s="487"/>
      <c r="BZ15" s="59"/>
      <c r="CA15" s="47"/>
      <c r="CB15" s="47"/>
      <c r="CC15" s="47"/>
      <c r="CF15" s="34"/>
      <c r="CG15" s="34"/>
      <c r="CI15" s="43"/>
    </row>
    <row r="16" spans="2:87" s="48" customFormat="1" ht="18.75" customHeight="1" thickBot="1">
      <c r="B16" s="500"/>
      <c r="C16" s="501"/>
      <c r="D16" s="479"/>
      <c r="E16" s="480"/>
      <c r="F16" s="480"/>
      <c r="G16" s="482"/>
      <c r="H16" s="53"/>
      <c r="I16" s="479"/>
      <c r="J16" s="480"/>
      <c r="K16" s="480"/>
      <c r="L16" s="482"/>
      <c r="M16" s="503" t="s">
        <v>224</v>
      </c>
      <c r="N16" s="504"/>
      <c r="O16" s="504"/>
      <c r="P16" s="504"/>
      <c r="Q16" s="505"/>
      <c r="R16" s="480" t="s">
        <v>225</v>
      </c>
      <c r="S16" s="480"/>
      <c r="T16" s="480"/>
      <c r="U16" s="480"/>
      <c r="V16" s="482"/>
      <c r="W16" s="495"/>
      <c r="X16" s="496"/>
      <c r="Y16" s="497"/>
      <c r="Z16" s="479"/>
      <c r="AA16" s="480"/>
      <c r="AB16" s="480"/>
      <c r="AC16" s="480"/>
      <c r="AD16" s="480"/>
      <c r="AE16" s="480"/>
      <c r="AF16" s="480"/>
      <c r="AG16" s="480"/>
      <c r="AH16" s="480"/>
      <c r="AI16" s="480"/>
      <c r="AJ16" s="482"/>
      <c r="AK16" s="479"/>
      <c r="AL16" s="482"/>
      <c r="AM16" s="479"/>
      <c r="AN16" s="480"/>
      <c r="AO16" s="480"/>
      <c r="AP16" s="480"/>
      <c r="AQ16" s="480"/>
      <c r="AR16" s="480"/>
      <c r="AS16" s="480"/>
      <c r="AT16" s="480"/>
      <c r="AU16" s="480"/>
      <c r="AV16" s="480"/>
      <c r="AW16" s="480"/>
      <c r="AX16" s="480"/>
      <c r="AY16" s="480"/>
      <c r="AZ16" s="480"/>
      <c r="BA16" s="480"/>
      <c r="BB16" s="480"/>
      <c r="BC16" s="480"/>
      <c r="BD16" s="480"/>
      <c r="BE16" s="480"/>
      <c r="BF16" s="480"/>
      <c r="BG16" s="480"/>
      <c r="BH16" s="480"/>
      <c r="BI16" s="479"/>
      <c r="BJ16" s="480"/>
      <c r="BK16" s="480"/>
      <c r="BL16" s="480"/>
      <c r="BM16" s="480"/>
      <c r="BN16" s="480"/>
      <c r="BO16" s="480"/>
      <c r="BP16" s="480"/>
      <c r="BQ16" s="480"/>
      <c r="BR16" s="480"/>
      <c r="BS16" s="480"/>
      <c r="BT16" s="482"/>
      <c r="BU16" s="485"/>
      <c r="BV16" s="486"/>
      <c r="BW16" s="485"/>
      <c r="BX16" s="486"/>
      <c r="BY16" s="488"/>
      <c r="BZ16" s="59"/>
      <c r="CA16" s="47"/>
      <c r="CB16" s="47"/>
      <c r="CC16" s="47"/>
      <c r="CF16" s="34"/>
      <c r="CI16" s="43"/>
    </row>
    <row r="17" spans="2:81" s="48" customFormat="1" ht="10.5" customHeight="1">
      <c r="B17" s="396">
        <f>'女子入力欄'!D13</f>
        <v>6</v>
      </c>
      <c r="C17" s="397"/>
      <c r="D17" s="398" t="s">
        <v>226</v>
      </c>
      <c r="E17" s="272">
        <v>101</v>
      </c>
      <c r="F17" s="272"/>
      <c r="G17" s="202"/>
      <c r="H17" s="227">
        <f>VLOOKUP(E17,女子,2,FALSE)</f>
        <v>0</v>
      </c>
      <c r="I17" s="808" t="str">
        <f>VLOOKUP($E17,女子,3,FALSE)</f>
        <v>監督</v>
      </c>
      <c r="J17" s="751"/>
      <c r="K17" s="751"/>
      <c r="L17" s="809"/>
      <c r="M17" s="447">
        <f>VLOOKUP($E17,女子,15,FALSE)</f>
      </c>
      <c r="N17" s="448"/>
      <c r="O17" s="448"/>
      <c r="P17" s="448"/>
      <c r="Q17" s="449"/>
      <c r="R17" s="448">
        <f>VLOOKUP($E17,女子,16,FALSE)</f>
      </c>
      <c r="S17" s="448"/>
      <c r="T17" s="448"/>
      <c r="U17" s="448"/>
      <c r="V17" s="448"/>
      <c r="W17" s="450" t="str">
        <f>VLOOKUP($E17,女子,4,FALSE)</f>
        <v>男</v>
      </c>
      <c r="X17" s="451"/>
      <c r="Y17" s="452"/>
      <c r="Z17" s="453" t="str">
        <f>VLOOKUP($E17,女子,5,FALSE)</f>
        <v>昭和</v>
      </c>
      <c r="AA17" s="454"/>
      <c r="AB17" s="444">
        <f>VLOOKUP($E17,女子,11,FALSE)</f>
        <v>0</v>
      </c>
      <c r="AC17" s="438"/>
      <c r="AD17" s="445" t="s">
        <v>227</v>
      </c>
      <c r="AE17" s="437">
        <f>VLOOKUP($E17,女子,12,FALSE)</f>
        <v>0</v>
      </c>
      <c r="AF17" s="438"/>
      <c r="AG17" s="446" t="s">
        <v>228</v>
      </c>
      <c r="AH17" s="437">
        <f>VLOOKUP($E17,女子,13,FALSE)</f>
        <v>0</v>
      </c>
      <c r="AI17" s="438"/>
      <c r="AJ17" s="303" t="s">
        <v>178</v>
      </c>
      <c r="AK17" s="440">
        <f>VLOOKUP($E17,女子,10,FALSE)</f>
        <v>0</v>
      </c>
      <c r="AL17" s="441"/>
      <c r="AM17" s="475" t="s">
        <v>74</v>
      </c>
      <c r="AN17" s="476"/>
      <c r="AO17" s="158" t="s">
        <v>229</v>
      </c>
      <c r="AP17" s="472">
        <f>U10</f>
        <v>0</v>
      </c>
      <c r="AQ17" s="472"/>
      <c r="AR17" s="472"/>
      <c r="AS17" s="159" t="s">
        <v>230</v>
      </c>
      <c r="AT17" s="473">
        <f>Y10</f>
        <v>0</v>
      </c>
      <c r="AU17" s="473"/>
      <c r="AV17" s="473"/>
      <c r="AW17" s="63"/>
      <c r="AX17" s="63"/>
      <c r="AY17" s="63"/>
      <c r="AZ17" s="63"/>
      <c r="BA17" s="63"/>
      <c r="BB17" s="63"/>
      <c r="BC17" s="63"/>
      <c r="BD17" s="63"/>
      <c r="BE17" s="63"/>
      <c r="BF17" s="160"/>
      <c r="BG17" s="65"/>
      <c r="BH17" s="65"/>
      <c r="BI17" s="299" t="s">
        <v>231</v>
      </c>
      <c r="BJ17" s="295">
        <f>BO11</f>
        <v>0</v>
      </c>
      <c r="BK17" s="295"/>
      <c r="BL17" s="295"/>
      <c r="BM17" s="298" t="s">
        <v>230</v>
      </c>
      <c r="BN17" s="295">
        <f>BS11</f>
        <v>0</v>
      </c>
      <c r="BO17" s="295"/>
      <c r="BP17" s="295"/>
      <c r="BQ17" s="298" t="s">
        <v>230</v>
      </c>
      <c r="BR17" s="823">
        <f>BW11</f>
        <v>0</v>
      </c>
      <c r="BS17" s="474"/>
      <c r="BT17" s="474"/>
      <c r="BU17" s="883"/>
      <c r="BV17" s="884"/>
      <c r="BW17" s="885"/>
      <c r="BX17" s="873"/>
      <c r="BY17" s="874"/>
      <c r="BZ17" s="59"/>
      <c r="CA17" s="47"/>
      <c r="CB17" s="47"/>
      <c r="CC17" s="47"/>
    </row>
    <row r="18" spans="2:87" s="49" customFormat="1" ht="21" customHeight="1">
      <c r="B18" s="322"/>
      <c r="C18" s="323"/>
      <c r="D18" s="324"/>
      <c r="E18" s="325"/>
      <c r="F18" s="325"/>
      <c r="G18" s="306"/>
      <c r="H18" s="228"/>
      <c r="I18" s="326"/>
      <c r="J18" s="327"/>
      <c r="K18" s="327"/>
      <c r="L18" s="328"/>
      <c r="M18" s="287">
        <f>VLOOKUP($E17,女子,8,FALSE)</f>
        <v>0</v>
      </c>
      <c r="N18" s="288"/>
      <c r="O18" s="288"/>
      <c r="P18" s="288"/>
      <c r="Q18" s="289"/>
      <c r="R18" s="288">
        <f>VLOOKUP($E17,女子,9,FALSE)</f>
        <v>0</v>
      </c>
      <c r="S18" s="288"/>
      <c r="T18" s="288"/>
      <c r="U18" s="288"/>
      <c r="V18" s="290"/>
      <c r="W18" s="318"/>
      <c r="X18" s="319"/>
      <c r="Y18" s="320"/>
      <c r="Z18" s="300"/>
      <c r="AA18" s="321"/>
      <c r="AB18" s="311"/>
      <c r="AC18" s="302"/>
      <c r="AD18" s="313"/>
      <c r="AE18" s="302"/>
      <c r="AF18" s="302"/>
      <c r="AG18" s="313"/>
      <c r="AH18" s="302"/>
      <c r="AI18" s="302"/>
      <c r="AJ18" s="304"/>
      <c r="AK18" s="305"/>
      <c r="AL18" s="306"/>
      <c r="AM18" s="307"/>
      <c r="AN18" s="308"/>
      <c r="AO18" s="291">
        <f>T11</f>
        <v>0</v>
      </c>
      <c r="AP18" s="292"/>
      <c r="AQ18" s="292"/>
      <c r="AR18" s="292"/>
      <c r="AS18" s="292"/>
      <c r="AT18" s="292"/>
      <c r="AU18" s="292"/>
      <c r="AV18" s="292"/>
      <c r="AW18" s="292"/>
      <c r="AX18" s="292"/>
      <c r="AY18" s="292"/>
      <c r="AZ18" s="292"/>
      <c r="BA18" s="292"/>
      <c r="BB18" s="292"/>
      <c r="BC18" s="292"/>
      <c r="BD18" s="292"/>
      <c r="BE18" s="292"/>
      <c r="BF18" s="292"/>
      <c r="BG18" s="292"/>
      <c r="BH18" s="293"/>
      <c r="BI18" s="299"/>
      <c r="BJ18" s="295"/>
      <c r="BK18" s="295"/>
      <c r="BL18" s="295"/>
      <c r="BM18" s="294"/>
      <c r="BN18" s="295"/>
      <c r="BO18" s="295"/>
      <c r="BP18" s="295"/>
      <c r="BQ18" s="298"/>
      <c r="BR18" s="296"/>
      <c r="BS18" s="296"/>
      <c r="BT18" s="296"/>
      <c r="BU18" s="857"/>
      <c r="BV18" s="880"/>
      <c r="BW18" s="862"/>
      <c r="BX18" s="881"/>
      <c r="BY18" s="882"/>
      <c r="BZ18" s="60"/>
      <c r="CA18" s="1"/>
      <c r="CB18" s="1"/>
      <c r="CC18" s="1"/>
      <c r="CI18" s="48"/>
    </row>
    <row r="19" spans="2:81" s="48" customFormat="1" ht="9.75" customHeight="1">
      <c r="B19" s="266">
        <f>'女子入力欄'!D14</f>
        <v>6</v>
      </c>
      <c r="C19" s="267"/>
      <c r="D19" s="270" t="s">
        <v>232</v>
      </c>
      <c r="E19" s="272">
        <v>102</v>
      </c>
      <c r="F19" s="272"/>
      <c r="G19" s="202"/>
      <c r="H19" s="229">
        <f>VLOOKUP(E19,女子,2,FALSE)</f>
        <v>0</v>
      </c>
      <c r="I19" s="274" t="e">
        <f>VLOOKUP($E19,女子,3,FALSE)</f>
        <v>#N/A</v>
      </c>
      <c r="J19" s="275"/>
      <c r="K19" s="275"/>
      <c r="L19" s="276"/>
      <c r="M19" s="255">
        <f>VLOOKUP($E19,女子,15,FALSE)</f>
      </c>
      <c r="N19" s="256"/>
      <c r="O19" s="256"/>
      <c r="P19" s="256"/>
      <c r="Q19" s="257"/>
      <c r="R19" s="256">
        <f>VLOOKUP($E19,女子,16,FALSE)</f>
      </c>
      <c r="S19" s="256"/>
      <c r="T19" s="256"/>
      <c r="U19" s="256"/>
      <c r="V19" s="256"/>
      <c r="W19" s="258" t="e">
        <f>VLOOKUP($E19,女子,4,FALSE)</f>
        <v>#N/A</v>
      </c>
      <c r="X19" s="259"/>
      <c r="Y19" s="260"/>
      <c r="Z19" s="212" t="str">
        <f>VLOOKUP($E19,女子,5,FALSE)</f>
        <v>平成</v>
      </c>
      <c r="AA19" s="264"/>
      <c r="AB19" s="249">
        <f>VLOOKUP($E19,女子,11,FALSE)</f>
        <v>0</v>
      </c>
      <c r="AC19" s="250"/>
      <c r="AD19" s="312" t="s">
        <v>227</v>
      </c>
      <c r="AE19" s="301">
        <f>VLOOKUP($E19,女子,12,FALSE)</f>
        <v>0</v>
      </c>
      <c r="AF19" s="250"/>
      <c r="AG19" s="314" t="s">
        <v>228</v>
      </c>
      <c r="AH19" s="301">
        <f>VLOOKUP($E19,女子,13,FALSE)</f>
        <v>0</v>
      </c>
      <c r="AI19" s="250"/>
      <c r="AJ19" s="205" t="s">
        <v>178</v>
      </c>
      <c r="AK19" s="203">
        <f>VLOOKUP($E19,女子,10,FALSE)</f>
        <v>0</v>
      </c>
      <c r="AL19" s="202"/>
      <c r="AM19" s="199" t="s">
        <v>74</v>
      </c>
      <c r="AN19" s="246"/>
      <c r="AO19" s="158" t="s">
        <v>233</v>
      </c>
      <c r="AP19" s="472">
        <f>AP17</f>
        <v>0</v>
      </c>
      <c r="AQ19" s="472"/>
      <c r="AR19" s="472"/>
      <c r="AS19" s="159" t="s">
        <v>234</v>
      </c>
      <c r="AT19" s="473">
        <f>AT17</f>
        <v>0</v>
      </c>
      <c r="AU19" s="473"/>
      <c r="AV19" s="473"/>
      <c r="AW19" s="63"/>
      <c r="AX19" s="63"/>
      <c r="AY19" s="63"/>
      <c r="AZ19" s="63"/>
      <c r="BA19" s="63"/>
      <c r="BB19" s="63"/>
      <c r="BC19" s="63"/>
      <c r="BD19" s="63"/>
      <c r="BE19" s="63"/>
      <c r="BF19" s="160"/>
      <c r="BG19" s="65"/>
      <c r="BH19" s="65"/>
      <c r="BI19" s="212" t="s">
        <v>235</v>
      </c>
      <c r="BJ19" s="214">
        <f>BJ17:BJ17</f>
        <v>0</v>
      </c>
      <c r="BK19" s="214"/>
      <c r="BL19" s="214"/>
      <c r="BM19" s="216" t="s">
        <v>234</v>
      </c>
      <c r="BN19" s="214">
        <f>BN17:BN17</f>
        <v>0</v>
      </c>
      <c r="BO19" s="214"/>
      <c r="BP19" s="214"/>
      <c r="BQ19" s="216" t="s">
        <v>234</v>
      </c>
      <c r="BR19" s="214">
        <f>BR17:BR17</f>
        <v>0</v>
      </c>
      <c r="BS19" s="214"/>
      <c r="BT19" s="214"/>
      <c r="BU19" s="855"/>
      <c r="BV19" s="856"/>
      <c r="BW19" s="859"/>
      <c r="BX19" s="860"/>
      <c r="BY19" s="861"/>
      <c r="BZ19" s="59"/>
      <c r="CA19" s="47"/>
      <c r="CB19" s="47"/>
      <c r="CC19" s="47"/>
    </row>
    <row r="20" spans="2:81" s="49" customFormat="1" ht="21" customHeight="1">
      <c r="B20" s="322"/>
      <c r="C20" s="323"/>
      <c r="D20" s="324"/>
      <c r="E20" s="325"/>
      <c r="F20" s="325"/>
      <c r="G20" s="306"/>
      <c r="H20" s="228"/>
      <c r="I20" s="326"/>
      <c r="J20" s="327"/>
      <c r="K20" s="327"/>
      <c r="L20" s="328"/>
      <c r="M20" s="287">
        <f>VLOOKUP($E19,女子,8,FALSE)</f>
        <v>0</v>
      </c>
      <c r="N20" s="288"/>
      <c r="O20" s="288"/>
      <c r="P20" s="288"/>
      <c r="Q20" s="289"/>
      <c r="R20" s="288">
        <f>VLOOKUP($E19,女子,9,FALSE)</f>
        <v>0</v>
      </c>
      <c r="S20" s="288"/>
      <c r="T20" s="288"/>
      <c r="U20" s="288"/>
      <c r="V20" s="290"/>
      <c r="W20" s="318"/>
      <c r="X20" s="319"/>
      <c r="Y20" s="320"/>
      <c r="Z20" s="300"/>
      <c r="AA20" s="321"/>
      <c r="AB20" s="311"/>
      <c r="AC20" s="302"/>
      <c r="AD20" s="313"/>
      <c r="AE20" s="302"/>
      <c r="AF20" s="302"/>
      <c r="AG20" s="313"/>
      <c r="AH20" s="302"/>
      <c r="AI20" s="302"/>
      <c r="AJ20" s="304"/>
      <c r="AK20" s="305"/>
      <c r="AL20" s="306"/>
      <c r="AM20" s="307"/>
      <c r="AN20" s="308"/>
      <c r="AO20" s="291">
        <f>AO18</f>
        <v>0</v>
      </c>
      <c r="AP20" s="292"/>
      <c r="AQ20" s="292"/>
      <c r="AR20" s="292"/>
      <c r="AS20" s="292"/>
      <c r="AT20" s="292"/>
      <c r="AU20" s="292"/>
      <c r="AV20" s="292"/>
      <c r="AW20" s="292"/>
      <c r="AX20" s="292"/>
      <c r="AY20" s="292"/>
      <c r="AZ20" s="292"/>
      <c r="BA20" s="292"/>
      <c r="BB20" s="292"/>
      <c r="BC20" s="292"/>
      <c r="BD20" s="292"/>
      <c r="BE20" s="292"/>
      <c r="BF20" s="292"/>
      <c r="BG20" s="292"/>
      <c r="BH20" s="293"/>
      <c r="BI20" s="300"/>
      <c r="BJ20" s="296"/>
      <c r="BK20" s="296"/>
      <c r="BL20" s="296"/>
      <c r="BM20" s="294"/>
      <c r="BN20" s="296"/>
      <c r="BO20" s="296"/>
      <c r="BP20" s="296"/>
      <c r="BQ20" s="294"/>
      <c r="BR20" s="296"/>
      <c r="BS20" s="296"/>
      <c r="BT20" s="296"/>
      <c r="BU20" s="857"/>
      <c r="BV20" s="880"/>
      <c r="BW20" s="862"/>
      <c r="BX20" s="881"/>
      <c r="BY20" s="882"/>
      <c r="BZ20" s="60"/>
      <c r="CA20" s="1"/>
      <c r="CB20" s="1"/>
      <c r="CC20" s="1"/>
    </row>
    <row r="21" spans="2:81" s="48" customFormat="1" ht="9.75" customHeight="1">
      <c r="B21" s="266">
        <f>'女子入力欄'!D15</f>
        <v>6</v>
      </c>
      <c r="C21" s="267"/>
      <c r="D21" s="270" t="s">
        <v>236</v>
      </c>
      <c r="E21" s="272">
        <v>103</v>
      </c>
      <c r="F21" s="272"/>
      <c r="G21" s="202"/>
      <c r="H21" s="280">
        <f>VLOOKUP(E21,女子,2,FALSE)</f>
        <v>0</v>
      </c>
      <c r="I21" s="274" t="e">
        <f>VLOOKUP($E21,女子,3,FALSE)</f>
        <v>#N/A</v>
      </c>
      <c r="J21" s="275"/>
      <c r="K21" s="275"/>
      <c r="L21" s="276"/>
      <c r="M21" s="255">
        <f>VLOOKUP($E21,女子,15,FALSE)</f>
      </c>
      <c r="N21" s="256"/>
      <c r="O21" s="256"/>
      <c r="P21" s="256"/>
      <c r="Q21" s="257"/>
      <c r="R21" s="256">
        <f>VLOOKUP($E21,女子,16,FALSE)</f>
      </c>
      <c r="S21" s="256"/>
      <c r="T21" s="256"/>
      <c r="U21" s="256"/>
      <c r="V21" s="256"/>
      <c r="W21" s="258" t="e">
        <f>VLOOKUP($E21,女子,4,FALSE)</f>
        <v>#N/A</v>
      </c>
      <c r="X21" s="259"/>
      <c r="Y21" s="260"/>
      <c r="Z21" s="212" t="str">
        <f>VLOOKUP($E21,女子,5,FALSE)</f>
        <v>平成</v>
      </c>
      <c r="AA21" s="264"/>
      <c r="AB21" s="309">
        <f>VLOOKUP($E21,女子,11,FALSE)</f>
        <v>0</v>
      </c>
      <c r="AC21" s="310"/>
      <c r="AD21" s="312" t="s">
        <v>227</v>
      </c>
      <c r="AE21" s="301">
        <f>VLOOKUP($E21,女子,12,FALSE)</f>
        <v>0</v>
      </c>
      <c r="AF21" s="250"/>
      <c r="AG21" s="314" t="s">
        <v>228</v>
      </c>
      <c r="AH21" s="301">
        <f>VLOOKUP($E21,女子,13,FALSE)</f>
        <v>0</v>
      </c>
      <c r="AI21" s="250"/>
      <c r="AJ21" s="205" t="s">
        <v>178</v>
      </c>
      <c r="AK21" s="203">
        <f>VLOOKUP($E21,女子,10,FALSE)</f>
        <v>0</v>
      </c>
      <c r="AL21" s="202"/>
      <c r="AM21" s="199" t="s">
        <v>74</v>
      </c>
      <c r="AN21" s="246"/>
      <c r="AO21" s="158" t="s">
        <v>233</v>
      </c>
      <c r="AP21" s="472">
        <f>AP19</f>
        <v>0</v>
      </c>
      <c r="AQ21" s="472"/>
      <c r="AR21" s="472"/>
      <c r="AS21" s="159" t="s">
        <v>234</v>
      </c>
      <c r="AT21" s="473">
        <f>AT19</f>
        <v>0</v>
      </c>
      <c r="AU21" s="473"/>
      <c r="AV21" s="473"/>
      <c r="AW21" s="63"/>
      <c r="AX21" s="63"/>
      <c r="AY21" s="63"/>
      <c r="AZ21" s="63"/>
      <c r="BA21" s="63"/>
      <c r="BB21" s="63"/>
      <c r="BC21" s="63"/>
      <c r="BD21" s="63"/>
      <c r="BE21" s="63"/>
      <c r="BF21" s="160"/>
      <c r="BG21" s="65"/>
      <c r="BH21" s="65"/>
      <c r="BI21" s="212" t="s">
        <v>235</v>
      </c>
      <c r="BJ21" s="214">
        <f>BJ19:BJ19</f>
        <v>0</v>
      </c>
      <c r="BK21" s="214"/>
      <c r="BL21" s="214"/>
      <c r="BM21" s="216" t="s">
        <v>234</v>
      </c>
      <c r="BN21" s="214">
        <f>BN19:BN19</f>
        <v>0</v>
      </c>
      <c r="BO21" s="214"/>
      <c r="BP21" s="214"/>
      <c r="BQ21" s="216" t="s">
        <v>234</v>
      </c>
      <c r="BR21" s="214">
        <f>BR19:BR19</f>
        <v>0</v>
      </c>
      <c r="BS21" s="214"/>
      <c r="BT21" s="214"/>
      <c r="BU21" s="855"/>
      <c r="BV21" s="856"/>
      <c r="BW21" s="859"/>
      <c r="BX21" s="860"/>
      <c r="BY21" s="861"/>
      <c r="BZ21" s="59"/>
      <c r="CA21" s="47"/>
      <c r="CB21" s="47"/>
      <c r="CC21" s="47"/>
    </row>
    <row r="22" spans="2:81" s="49" customFormat="1" ht="21" customHeight="1">
      <c r="B22" s="322"/>
      <c r="C22" s="323"/>
      <c r="D22" s="324"/>
      <c r="E22" s="325"/>
      <c r="F22" s="325"/>
      <c r="G22" s="306"/>
      <c r="H22" s="329"/>
      <c r="I22" s="326"/>
      <c r="J22" s="327"/>
      <c r="K22" s="327"/>
      <c r="L22" s="328"/>
      <c r="M22" s="287">
        <f>VLOOKUP($E21,女子,8,FALSE)</f>
        <v>0</v>
      </c>
      <c r="N22" s="288"/>
      <c r="O22" s="288"/>
      <c r="P22" s="288"/>
      <c r="Q22" s="289"/>
      <c r="R22" s="288">
        <f>VLOOKUP($E21,女子,9,FALSE)</f>
        <v>0</v>
      </c>
      <c r="S22" s="288"/>
      <c r="T22" s="288"/>
      <c r="U22" s="288"/>
      <c r="V22" s="290"/>
      <c r="W22" s="318"/>
      <c r="X22" s="319"/>
      <c r="Y22" s="320"/>
      <c r="Z22" s="300"/>
      <c r="AA22" s="321"/>
      <c r="AB22" s="311"/>
      <c r="AC22" s="302"/>
      <c r="AD22" s="313"/>
      <c r="AE22" s="302"/>
      <c r="AF22" s="302"/>
      <c r="AG22" s="313"/>
      <c r="AH22" s="302"/>
      <c r="AI22" s="302"/>
      <c r="AJ22" s="304"/>
      <c r="AK22" s="305"/>
      <c r="AL22" s="306"/>
      <c r="AM22" s="307"/>
      <c r="AN22" s="308"/>
      <c r="AO22" s="291">
        <f>AO20</f>
        <v>0</v>
      </c>
      <c r="AP22" s="292"/>
      <c r="AQ22" s="292"/>
      <c r="AR22" s="292"/>
      <c r="AS22" s="292"/>
      <c r="AT22" s="292"/>
      <c r="AU22" s="292"/>
      <c r="AV22" s="292"/>
      <c r="AW22" s="292"/>
      <c r="AX22" s="292"/>
      <c r="AY22" s="292"/>
      <c r="AZ22" s="292"/>
      <c r="BA22" s="292"/>
      <c r="BB22" s="292"/>
      <c r="BC22" s="292"/>
      <c r="BD22" s="292"/>
      <c r="BE22" s="292"/>
      <c r="BF22" s="292"/>
      <c r="BG22" s="292"/>
      <c r="BH22" s="293"/>
      <c r="BI22" s="300"/>
      <c r="BJ22" s="296"/>
      <c r="BK22" s="296"/>
      <c r="BL22" s="296"/>
      <c r="BM22" s="294"/>
      <c r="BN22" s="296"/>
      <c r="BO22" s="296"/>
      <c r="BP22" s="296"/>
      <c r="BQ22" s="294"/>
      <c r="BR22" s="296"/>
      <c r="BS22" s="296"/>
      <c r="BT22" s="296"/>
      <c r="BU22" s="857"/>
      <c r="BV22" s="880"/>
      <c r="BW22" s="862"/>
      <c r="BX22" s="881"/>
      <c r="BY22" s="882"/>
      <c r="BZ22" s="60"/>
      <c r="CA22" s="1"/>
      <c r="CB22" s="1"/>
      <c r="CC22" s="1"/>
    </row>
    <row r="23" spans="2:81" s="48" customFormat="1" ht="9.75" customHeight="1">
      <c r="B23" s="266">
        <f>'女子入力欄'!D16</f>
        <v>6</v>
      </c>
      <c r="C23" s="267"/>
      <c r="D23" s="270" t="s">
        <v>237</v>
      </c>
      <c r="E23" s="272">
        <v>104</v>
      </c>
      <c r="F23" s="272"/>
      <c r="G23" s="202"/>
      <c r="H23" s="280">
        <f>VLOOKUP(E23,女子,2,FALSE)</f>
        <v>0</v>
      </c>
      <c r="I23" s="274" t="e">
        <f>VLOOKUP($E23,女子,3,FALSE)</f>
        <v>#N/A</v>
      </c>
      <c r="J23" s="275"/>
      <c r="K23" s="275"/>
      <c r="L23" s="276"/>
      <c r="M23" s="315">
        <f>VLOOKUP($E23,女子,15,FALSE)</f>
      </c>
      <c r="N23" s="316"/>
      <c r="O23" s="316"/>
      <c r="P23" s="316"/>
      <c r="Q23" s="317"/>
      <c r="R23" s="316">
        <f>VLOOKUP($E23,女子,16,FALSE)</f>
      </c>
      <c r="S23" s="316"/>
      <c r="T23" s="316"/>
      <c r="U23" s="316"/>
      <c r="V23" s="316"/>
      <c r="W23" s="258" t="e">
        <f>VLOOKUP($E23,女子,4,FALSE)</f>
        <v>#N/A</v>
      </c>
      <c r="X23" s="259"/>
      <c r="Y23" s="260"/>
      <c r="Z23" s="212" t="str">
        <f>VLOOKUP($E23,女子,5,FALSE)</f>
        <v>平成</v>
      </c>
      <c r="AA23" s="264"/>
      <c r="AB23" s="249">
        <f>VLOOKUP($E23,女子,11,FALSE)</f>
        <v>0</v>
      </c>
      <c r="AC23" s="250"/>
      <c r="AD23" s="312" t="s">
        <v>227</v>
      </c>
      <c r="AE23" s="301">
        <f>VLOOKUP($E23,女子,12,FALSE)</f>
        <v>0</v>
      </c>
      <c r="AF23" s="250"/>
      <c r="AG23" s="314" t="s">
        <v>228</v>
      </c>
      <c r="AH23" s="301">
        <f>VLOOKUP($E23,女子,13,FALSE)</f>
        <v>0</v>
      </c>
      <c r="AI23" s="250"/>
      <c r="AJ23" s="205" t="s">
        <v>178</v>
      </c>
      <c r="AK23" s="203">
        <f>VLOOKUP($E23,女子,10,FALSE)</f>
        <v>0</v>
      </c>
      <c r="AL23" s="202"/>
      <c r="AM23" s="199" t="s">
        <v>74</v>
      </c>
      <c r="AN23" s="246"/>
      <c r="AO23" s="163" t="s">
        <v>233</v>
      </c>
      <c r="AP23" s="470">
        <f>AP21</f>
        <v>0</v>
      </c>
      <c r="AQ23" s="470"/>
      <c r="AR23" s="470"/>
      <c r="AS23" s="164" t="s">
        <v>234</v>
      </c>
      <c r="AT23" s="471">
        <f>AT21</f>
        <v>0</v>
      </c>
      <c r="AU23" s="471"/>
      <c r="AV23" s="471"/>
      <c r="AW23" s="68"/>
      <c r="AX23" s="68"/>
      <c r="AY23" s="68"/>
      <c r="AZ23" s="68"/>
      <c r="BA23" s="68"/>
      <c r="BB23" s="68"/>
      <c r="BC23" s="68"/>
      <c r="BD23" s="68"/>
      <c r="BE23" s="68"/>
      <c r="BF23" s="165"/>
      <c r="BG23" s="70"/>
      <c r="BH23" s="70"/>
      <c r="BI23" s="212" t="s">
        <v>235</v>
      </c>
      <c r="BJ23" s="244">
        <f>BJ21:BJ21</f>
        <v>0</v>
      </c>
      <c r="BK23" s="244"/>
      <c r="BL23" s="244"/>
      <c r="BM23" s="216" t="s">
        <v>234</v>
      </c>
      <c r="BN23" s="244">
        <f>BN21:BN21</f>
        <v>0</v>
      </c>
      <c r="BO23" s="244"/>
      <c r="BP23" s="244"/>
      <c r="BQ23" s="216" t="s">
        <v>234</v>
      </c>
      <c r="BR23" s="214">
        <f>BR21:BR21</f>
        <v>0</v>
      </c>
      <c r="BS23" s="214"/>
      <c r="BT23" s="214"/>
      <c r="BU23" s="855"/>
      <c r="BV23" s="856"/>
      <c r="BW23" s="859"/>
      <c r="BX23" s="860"/>
      <c r="BY23" s="861"/>
      <c r="BZ23" s="59"/>
      <c r="CA23" s="47"/>
      <c r="CB23" s="47"/>
      <c r="CC23" s="47"/>
    </row>
    <row r="24" spans="2:81" s="49" customFormat="1" ht="21" customHeight="1">
      <c r="B24" s="322"/>
      <c r="C24" s="323"/>
      <c r="D24" s="324"/>
      <c r="E24" s="325"/>
      <c r="F24" s="325"/>
      <c r="G24" s="306"/>
      <c r="H24" s="329"/>
      <c r="I24" s="326"/>
      <c r="J24" s="327"/>
      <c r="K24" s="327"/>
      <c r="L24" s="328"/>
      <c r="M24" s="287">
        <f>VLOOKUP($E23,女子,8,FALSE)</f>
        <v>0</v>
      </c>
      <c r="N24" s="288"/>
      <c r="O24" s="288"/>
      <c r="P24" s="288"/>
      <c r="Q24" s="289"/>
      <c r="R24" s="288">
        <f>VLOOKUP($E23,女子,9,FALSE)</f>
        <v>0</v>
      </c>
      <c r="S24" s="288"/>
      <c r="T24" s="288"/>
      <c r="U24" s="288"/>
      <c r="V24" s="290"/>
      <c r="W24" s="318"/>
      <c r="X24" s="319"/>
      <c r="Y24" s="320"/>
      <c r="Z24" s="300"/>
      <c r="AA24" s="321"/>
      <c r="AB24" s="311"/>
      <c r="AC24" s="302"/>
      <c r="AD24" s="313"/>
      <c r="AE24" s="302"/>
      <c r="AF24" s="302"/>
      <c r="AG24" s="313"/>
      <c r="AH24" s="302"/>
      <c r="AI24" s="302"/>
      <c r="AJ24" s="304"/>
      <c r="AK24" s="305"/>
      <c r="AL24" s="306"/>
      <c r="AM24" s="307"/>
      <c r="AN24" s="308"/>
      <c r="AO24" s="291">
        <f>AO22</f>
        <v>0</v>
      </c>
      <c r="AP24" s="292"/>
      <c r="AQ24" s="292"/>
      <c r="AR24" s="292"/>
      <c r="AS24" s="292"/>
      <c r="AT24" s="292"/>
      <c r="AU24" s="292"/>
      <c r="AV24" s="292"/>
      <c r="AW24" s="292"/>
      <c r="AX24" s="292"/>
      <c r="AY24" s="292"/>
      <c r="AZ24" s="292"/>
      <c r="BA24" s="292"/>
      <c r="BB24" s="292"/>
      <c r="BC24" s="292"/>
      <c r="BD24" s="292"/>
      <c r="BE24" s="292"/>
      <c r="BF24" s="292"/>
      <c r="BG24" s="292"/>
      <c r="BH24" s="293"/>
      <c r="BI24" s="300"/>
      <c r="BJ24" s="296"/>
      <c r="BK24" s="296"/>
      <c r="BL24" s="296"/>
      <c r="BM24" s="294"/>
      <c r="BN24" s="296"/>
      <c r="BO24" s="296"/>
      <c r="BP24" s="296"/>
      <c r="BQ24" s="294"/>
      <c r="BR24" s="296"/>
      <c r="BS24" s="296"/>
      <c r="BT24" s="296"/>
      <c r="BU24" s="857"/>
      <c r="BV24" s="880"/>
      <c r="BW24" s="862"/>
      <c r="BX24" s="881"/>
      <c r="BY24" s="882"/>
      <c r="BZ24" s="60"/>
      <c r="CA24" s="1"/>
      <c r="CB24" s="1"/>
      <c r="CC24" s="1"/>
    </row>
    <row r="25" spans="2:81" s="48" customFormat="1" ht="9.75" customHeight="1">
      <c r="B25" s="266">
        <f>'女子入力欄'!D17</f>
        <v>6</v>
      </c>
      <c r="C25" s="267"/>
      <c r="D25" s="270" t="s">
        <v>238</v>
      </c>
      <c r="E25" s="272">
        <v>105</v>
      </c>
      <c r="F25" s="272"/>
      <c r="G25" s="202"/>
      <c r="H25" s="280">
        <f>VLOOKUP(E25,女子,2,FALSE)</f>
        <v>0</v>
      </c>
      <c r="I25" s="274" t="e">
        <f>VLOOKUP($E25,女子,3,FALSE)</f>
        <v>#N/A</v>
      </c>
      <c r="J25" s="275"/>
      <c r="K25" s="275"/>
      <c r="L25" s="276"/>
      <c r="M25" s="255">
        <f>VLOOKUP($E25,女子,15,FALSE)</f>
      </c>
      <c r="N25" s="256"/>
      <c r="O25" s="256"/>
      <c r="P25" s="256"/>
      <c r="Q25" s="257"/>
      <c r="R25" s="256">
        <f>VLOOKUP($E25,女子,16,FALSE)</f>
      </c>
      <c r="S25" s="256"/>
      <c r="T25" s="256"/>
      <c r="U25" s="256"/>
      <c r="V25" s="256"/>
      <c r="W25" s="258" t="e">
        <f>VLOOKUP($E25,女子,4,FALSE)</f>
        <v>#N/A</v>
      </c>
      <c r="X25" s="259"/>
      <c r="Y25" s="260"/>
      <c r="Z25" s="212" t="str">
        <f>VLOOKUP($E25,女子,5,FALSE)</f>
        <v>平成</v>
      </c>
      <c r="AA25" s="264"/>
      <c r="AB25" s="309">
        <f>VLOOKUP($E25,女子,11,FALSE)</f>
        <v>0</v>
      </c>
      <c r="AC25" s="310"/>
      <c r="AD25" s="689" t="s">
        <v>227</v>
      </c>
      <c r="AE25" s="678">
        <f>VLOOKUP($E25,女子,12,FALSE)</f>
        <v>0</v>
      </c>
      <c r="AF25" s="310"/>
      <c r="AG25" s="691" t="s">
        <v>228</v>
      </c>
      <c r="AH25" s="678">
        <f>VLOOKUP($E25,女子,13,FALSE)</f>
        <v>0</v>
      </c>
      <c r="AI25" s="310"/>
      <c r="AJ25" s="205" t="s">
        <v>178</v>
      </c>
      <c r="AK25" s="203">
        <f>VLOOKUP($E25,女子,10,FALSE)</f>
        <v>0</v>
      </c>
      <c r="AL25" s="202"/>
      <c r="AM25" s="199" t="s">
        <v>74</v>
      </c>
      <c r="AN25" s="246"/>
      <c r="AO25" s="163" t="s">
        <v>233</v>
      </c>
      <c r="AP25" s="409">
        <f>AP23</f>
        <v>0</v>
      </c>
      <c r="AQ25" s="409"/>
      <c r="AR25" s="409"/>
      <c r="AS25" s="166" t="s">
        <v>234</v>
      </c>
      <c r="AT25" s="410">
        <f>AT23</f>
        <v>0</v>
      </c>
      <c r="AU25" s="410"/>
      <c r="AV25" s="410"/>
      <c r="AW25" s="71"/>
      <c r="AX25" s="71"/>
      <c r="AY25" s="71"/>
      <c r="AZ25" s="71"/>
      <c r="BA25" s="71"/>
      <c r="BB25" s="71"/>
      <c r="BC25" s="71"/>
      <c r="BD25" s="71"/>
      <c r="BE25" s="71"/>
      <c r="BF25" s="167"/>
      <c r="BG25" s="73"/>
      <c r="BH25" s="74"/>
      <c r="BI25" s="212" t="s">
        <v>235</v>
      </c>
      <c r="BJ25" s="214">
        <f>BJ23:BJ23</f>
        <v>0</v>
      </c>
      <c r="BK25" s="214"/>
      <c r="BL25" s="214"/>
      <c r="BM25" s="216" t="s">
        <v>234</v>
      </c>
      <c r="BN25" s="214">
        <f>BN23:BN23</f>
        <v>0</v>
      </c>
      <c r="BO25" s="214"/>
      <c r="BP25" s="214"/>
      <c r="BQ25" s="216" t="s">
        <v>234</v>
      </c>
      <c r="BR25" s="295">
        <f>BR23:BR23</f>
        <v>0</v>
      </c>
      <c r="BS25" s="295"/>
      <c r="BT25" s="295"/>
      <c r="BU25" s="855"/>
      <c r="BV25" s="856"/>
      <c r="BW25" s="859"/>
      <c r="BX25" s="860"/>
      <c r="BY25" s="861"/>
      <c r="BZ25" s="59"/>
      <c r="CA25" s="47"/>
      <c r="CB25" s="47"/>
      <c r="CC25" s="47"/>
    </row>
    <row r="26" spans="2:81" s="49" customFormat="1" ht="21" customHeight="1" thickBot="1">
      <c r="B26" s="268"/>
      <c r="C26" s="269"/>
      <c r="D26" s="271"/>
      <c r="E26" s="273"/>
      <c r="F26" s="273"/>
      <c r="G26" s="200"/>
      <c r="H26" s="281"/>
      <c r="I26" s="277"/>
      <c r="J26" s="278"/>
      <c r="K26" s="278"/>
      <c r="L26" s="279"/>
      <c r="M26" s="240">
        <f>VLOOKUP($E25,女子,8,FALSE)</f>
        <v>0</v>
      </c>
      <c r="N26" s="241"/>
      <c r="O26" s="241"/>
      <c r="P26" s="241"/>
      <c r="Q26" s="242"/>
      <c r="R26" s="241">
        <f>VLOOKUP($E25,女子,9,FALSE)</f>
        <v>0</v>
      </c>
      <c r="S26" s="241"/>
      <c r="T26" s="241"/>
      <c r="U26" s="241"/>
      <c r="V26" s="243"/>
      <c r="W26" s="261"/>
      <c r="X26" s="262"/>
      <c r="Y26" s="263"/>
      <c r="Z26" s="213"/>
      <c r="AA26" s="265"/>
      <c r="AB26" s="251"/>
      <c r="AC26" s="206"/>
      <c r="AD26" s="253"/>
      <c r="AE26" s="206"/>
      <c r="AF26" s="206"/>
      <c r="AG26" s="253"/>
      <c r="AH26" s="206"/>
      <c r="AI26" s="206"/>
      <c r="AJ26" s="204"/>
      <c r="AK26" s="201"/>
      <c r="AL26" s="200"/>
      <c r="AM26" s="247"/>
      <c r="AN26" s="248"/>
      <c r="AO26" s="215">
        <f>AO24</f>
        <v>0</v>
      </c>
      <c r="AP26" s="211"/>
      <c r="AQ26" s="211"/>
      <c r="AR26" s="211"/>
      <c r="AS26" s="211"/>
      <c r="AT26" s="211"/>
      <c r="AU26" s="211"/>
      <c r="AV26" s="211"/>
      <c r="AW26" s="211"/>
      <c r="AX26" s="211"/>
      <c r="AY26" s="211"/>
      <c r="AZ26" s="211"/>
      <c r="BA26" s="211"/>
      <c r="BB26" s="211"/>
      <c r="BC26" s="211"/>
      <c r="BD26" s="211"/>
      <c r="BE26" s="211"/>
      <c r="BF26" s="211"/>
      <c r="BG26" s="211"/>
      <c r="BH26" s="210"/>
      <c r="BI26" s="213"/>
      <c r="BJ26" s="245"/>
      <c r="BK26" s="245"/>
      <c r="BL26" s="245"/>
      <c r="BM26" s="208"/>
      <c r="BN26" s="245"/>
      <c r="BO26" s="245"/>
      <c r="BP26" s="245"/>
      <c r="BQ26" s="208"/>
      <c r="BR26" s="245"/>
      <c r="BS26" s="245"/>
      <c r="BT26" s="245"/>
      <c r="BU26" s="841"/>
      <c r="BV26" s="842"/>
      <c r="BW26" s="846"/>
      <c r="BX26" s="847"/>
      <c r="BY26" s="848"/>
      <c r="BZ26" s="60"/>
      <c r="CA26" s="1"/>
      <c r="CB26" s="1"/>
      <c r="CC26" s="1"/>
    </row>
    <row r="27" spans="2:81" s="48" customFormat="1" ht="9.75" customHeight="1">
      <c r="B27" s="396">
        <v>3</v>
      </c>
      <c r="C27" s="397"/>
      <c r="D27" s="398" t="s">
        <v>239</v>
      </c>
      <c r="E27" s="272">
        <v>51</v>
      </c>
      <c r="F27" s="272"/>
      <c r="G27" s="202"/>
      <c r="H27" s="455">
        <f>VLOOKUP(E27,女子,2,FALSE)</f>
        <v>0</v>
      </c>
      <c r="I27" s="808" t="str">
        <f>VLOOKUP($E27,女子,3,FALSE)</f>
        <v>選手</v>
      </c>
      <c r="J27" s="751"/>
      <c r="K27" s="751"/>
      <c r="L27" s="809"/>
      <c r="M27" s="447">
        <f>VLOOKUP($E27,女子,15,FALSE)</f>
      </c>
      <c r="N27" s="448"/>
      <c r="O27" s="448"/>
      <c r="P27" s="448"/>
      <c r="Q27" s="449"/>
      <c r="R27" s="448">
        <f>VLOOKUP($E27,女子,16,FALSE)</f>
      </c>
      <c r="S27" s="448"/>
      <c r="T27" s="448"/>
      <c r="U27" s="448"/>
      <c r="V27" s="448"/>
      <c r="W27" s="450" t="str">
        <f>VLOOKUP($E27,女子,4,FALSE)</f>
        <v>女</v>
      </c>
      <c r="X27" s="451"/>
      <c r="Y27" s="452"/>
      <c r="Z27" s="453" t="str">
        <f>VLOOKUP($E27,女子,5,FALSE)</f>
        <v>平成</v>
      </c>
      <c r="AA27" s="454"/>
      <c r="AB27" s="444">
        <f>VLOOKUP($E27,女子,11,FALSE)</f>
        <v>0</v>
      </c>
      <c r="AC27" s="438"/>
      <c r="AD27" s="445" t="s">
        <v>227</v>
      </c>
      <c r="AE27" s="437">
        <f>VLOOKUP($E27,女子,12,FALSE)</f>
        <v>0</v>
      </c>
      <c r="AF27" s="438"/>
      <c r="AG27" s="446" t="s">
        <v>228</v>
      </c>
      <c r="AH27" s="437">
        <f>VLOOKUP($E27,女子,13,FALSE)</f>
        <v>0</v>
      </c>
      <c r="AI27" s="438"/>
      <c r="AJ27" s="439" t="s">
        <v>178</v>
      </c>
      <c r="AK27" s="440">
        <f>VLOOKUP($E27,女子,10,FALSE)</f>
        <v>0</v>
      </c>
      <c r="AL27" s="441"/>
      <c r="AM27" s="442" t="s">
        <v>385</v>
      </c>
      <c r="AN27" s="443"/>
      <c r="AO27" s="158" t="s">
        <v>233</v>
      </c>
      <c r="AP27" s="434">
        <f>AP25</f>
        <v>0</v>
      </c>
      <c r="AQ27" s="435"/>
      <c r="AR27" s="435"/>
      <c r="AS27" s="161" t="s">
        <v>234</v>
      </c>
      <c r="AT27" s="436">
        <f>AT25</f>
        <v>0</v>
      </c>
      <c r="AU27" s="436"/>
      <c r="AV27" s="436"/>
      <c r="AW27" s="63"/>
      <c r="AX27" s="63"/>
      <c r="AY27" s="63"/>
      <c r="AZ27" s="63"/>
      <c r="BA27" s="63"/>
      <c r="BB27" s="63"/>
      <c r="BC27" s="63"/>
      <c r="BD27" s="63"/>
      <c r="BE27" s="63"/>
      <c r="BF27" s="160"/>
      <c r="BG27" s="65"/>
      <c r="BH27" s="65"/>
      <c r="BI27" s="299" t="s">
        <v>235</v>
      </c>
      <c r="BJ27" s="474">
        <f>BJ25:BJ25</f>
        <v>0</v>
      </c>
      <c r="BK27" s="474"/>
      <c r="BL27" s="474"/>
      <c r="BM27" s="875" t="s">
        <v>234</v>
      </c>
      <c r="BN27" s="474">
        <f>BN25:BN25</f>
        <v>0</v>
      </c>
      <c r="BO27" s="474"/>
      <c r="BP27" s="474"/>
      <c r="BQ27" s="875" t="s">
        <v>234</v>
      </c>
      <c r="BR27" s="474">
        <f>BR25:BR25</f>
        <v>0</v>
      </c>
      <c r="BS27" s="474"/>
      <c r="BT27" s="474"/>
      <c r="BU27" s="883"/>
      <c r="BV27" s="884"/>
      <c r="BW27" s="885"/>
      <c r="BX27" s="873"/>
      <c r="BY27" s="874"/>
      <c r="BZ27" s="59"/>
      <c r="CA27" s="47"/>
      <c r="CB27" s="47"/>
      <c r="CC27" s="47"/>
    </row>
    <row r="28" spans="2:81" s="49" customFormat="1" ht="21" customHeight="1">
      <c r="B28" s="322"/>
      <c r="C28" s="323"/>
      <c r="D28" s="324"/>
      <c r="E28" s="325"/>
      <c r="F28" s="325"/>
      <c r="G28" s="306"/>
      <c r="H28" s="329"/>
      <c r="I28" s="326"/>
      <c r="J28" s="327"/>
      <c r="K28" s="327"/>
      <c r="L28" s="328"/>
      <c r="M28" s="287">
        <f>VLOOKUP($E27,女子,8,FALSE)</f>
        <v>0</v>
      </c>
      <c r="N28" s="288"/>
      <c r="O28" s="288"/>
      <c r="P28" s="288"/>
      <c r="Q28" s="289"/>
      <c r="R28" s="288">
        <f>VLOOKUP($E27,女子,9,FALSE)</f>
        <v>0</v>
      </c>
      <c r="S28" s="288"/>
      <c r="T28" s="288"/>
      <c r="U28" s="288"/>
      <c r="V28" s="290"/>
      <c r="W28" s="318"/>
      <c r="X28" s="319"/>
      <c r="Y28" s="320"/>
      <c r="Z28" s="300"/>
      <c r="AA28" s="321"/>
      <c r="AB28" s="311"/>
      <c r="AC28" s="302"/>
      <c r="AD28" s="313"/>
      <c r="AE28" s="302"/>
      <c r="AF28" s="302"/>
      <c r="AG28" s="313"/>
      <c r="AH28" s="302"/>
      <c r="AI28" s="302"/>
      <c r="AJ28" s="304"/>
      <c r="AK28" s="305"/>
      <c r="AL28" s="306"/>
      <c r="AM28" s="307"/>
      <c r="AN28" s="308"/>
      <c r="AO28" s="291">
        <f>AO26</f>
        <v>0</v>
      </c>
      <c r="AP28" s="292"/>
      <c r="AQ28" s="292"/>
      <c r="AR28" s="292"/>
      <c r="AS28" s="292"/>
      <c r="AT28" s="292"/>
      <c r="AU28" s="292"/>
      <c r="AV28" s="292"/>
      <c r="AW28" s="292"/>
      <c r="AX28" s="292"/>
      <c r="AY28" s="292"/>
      <c r="AZ28" s="292"/>
      <c r="BA28" s="292"/>
      <c r="BB28" s="292"/>
      <c r="BC28" s="292"/>
      <c r="BD28" s="292"/>
      <c r="BE28" s="292"/>
      <c r="BF28" s="292"/>
      <c r="BG28" s="292"/>
      <c r="BH28" s="293"/>
      <c r="BI28" s="300"/>
      <c r="BJ28" s="295"/>
      <c r="BK28" s="295"/>
      <c r="BL28" s="295"/>
      <c r="BM28" s="298"/>
      <c r="BN28" s="295"/>
      <c r="BO28" s="295"/>
      <c r="BP28" s="295"/>
      <c r="BQ28" s="298"/>
      <c r="BR28" s="296"/>
      <c r="BS28" s="296"/>
      <c r="BT28" s="296"/>
      <c r="BU28" s="857"/>
      <c r="BV28" s="880"/>
      <c r="BW28" s="862"/>
      <c r="BX28" s="881"/>
      <c r="BY28" s="882"/>
      <c r="BZ28" s="60"/>
      <c r="CA28" s="1"/>
      <c r="CB28" s="1"/>
      <c r="CC28" s="1"/>
    </row>
    <row r="29" spans="2:81" s="48" customFormat="1" ht="9.75" customHeight="1">
      <c r="B29" s="266">
        <v>3</v>
      </c>
      <c r="C29" s="267"/>
      <c r="D29" s="270" t="s">
        <v>240</v>
      </c>
      <c r="E29" s="272">
        <v>52</v>
      </c>
      <c r="F29" s="272"/>
      <c r="G29" s="202"/>
      <c r="H29" s="280">
        <f>VLOOKUP(E29,女子,2,FALSE)</f>
        <v>0</v>
      </c>
      <c r="I29" s="274" t="str">
        <f>VLOOKUP($E29,女子,3,FALSE)</f>
        <v>選手</v>
      </c>
      <c r="J29" s="275"/>
      <c r="K29" s="275"/>
      <c r="L29" s="276"/>
      <c r="M29" s="255">
        <f>VLOOKUP($E29,女子,15,FALSE)</f>
      </c>
      <c r="N29" s="256"/>
      <c r="O29" s="256"/>
      <c r="P29" s="256"/>
      <c r="Q29" s="257"/>
      <c r="R29" s="256">
        <f>VLOOKUP($E29,女子,16,FALSE)</f>
      </c>
      <c r="S29" s="256"/>
      <c r="T29" s="256"/>
      <c r="U29" s="256"/>
      <c r="V29" s="256"/>
      <c r="W29" s="258" t="str">
        <f>VLOOKUP($E29,女子,4,FALSE)</f>
        <v>女</v>
      </c>
      <c r="X29" s="259"/>
      <c r="Y29" s="260"/>
      <c r="Z29" s="212" t="str">
        <f>VLOOKUP($E29,女子,5,FALSE)</f>
        <v>平成</v>
      </c>
      <c r="AA29" s="264"/>
      <c r="AB29" s="249">
        <f>VLOOKUP($E29,女子,11,FALSE)</f>
        <v>0</v>
      </c>
      <c r="AC29" s="250"/>
      <c r="AD29" s="312" t="s">
        <v>227</v>
      </c>
      <c r="AE29" s="301">
        <f>VLOOKUP($E29,女子,12,FALSE)</f>
        <v>0</v>
      </c>
      <c r="AF29" s="250"/>
      <c r="AG29" s="314" t="s">
        <v>228</v>
      </c>
      <c r="AH29" s="301">
        <f>VLOOKUP($E29,女子,13,FALSE)</f>
        <v>0</v>
      </c>
      <c r="AI29" s="250"/>
      <c r="AJ29" s="303" t="s">
        <v>178</v>
      </c>
      <c r="AK29" s="432">
        <f>VLOOKUP($E29,女子,10,FALSE)</f>
        <v>0</v>
      </c>
      <c r="AL29" s="433"/>
      <c r="AM29" s="427" t="s">
        <v>384</v>
      </c>
      <c r="AN29" s="428"/>
      <c r="AO29" s="158" t="s">
        <v>233</v>
      </c>
      <c r="AP29" s="297">
        <f>AP27</f>
        <v>0</v>
      </c>
      <c r="AQ29" s="297"/>
      <c r="AR29" s="297"/>
      <c r="AS29" s="161" t="s">
        <v>234</v>
      </c>
      <c r="AT29" s="298">
        <f>AT27</f>
        <v>0</v>
      </c>
      <c r="AU29" s="298"/>
      <c r="AV29" s="298"/>
      <c r="AW29" s="63"/>
      <c r="AX29" s="63"/>
      <c r="AY29" s="63"/>
      <c r="AZ29" s="63"/>
      <c r="BA29" s="63"/>
      <c r="BB29" s="63"/>
      <c r="BC29" s="63"/>
      <c r="BD29" s="63"/>
      <c r="BE29" s="63"/>
      <c r="BF29" s="160"/>
      <c r="BG29" s="65"/>
      <c r="BH29" s="65"/>
      <c r="BI29" s="299" t="s">
        <v>235</v>
      </c>
      <c r="BJ29" s="214">
        <f>BJ27:BJ27</f>
        <v>0</v>
      </c>
      <c r="BK29" s="214"/>
      <c r="BL29" s="214"/>
      <c r="BM29" s="216" t="s">
        <v>234</v>
      </c>
      <c r="BN29" s="214">
        <f>BN27:BN27</f>
        <v>0</v>
      </c>
      <c r="BO29" s="214"/>
      <c r="BP29" s="214"/>
      <c r="BQ29" s="216" t="s">
        <v>234</v>
      </c>
      <c r="BR29" s="214">
        <f>BR27:BR27</f>
        <v>0</v>
      </c>
      <c r="BS29" s="214"/>
      <c r="BT29" s="214"/>
      <c r="BU29" s="855"/>
      <c r="BV29" s="856"/>
      <c r="BW29" s="859"/>
      <c r="BX29" s="860"/>
      <c r="BY29" s="861"/>
      <c r="BZ29" s="59"/>
      <c r="CA29" s="47"/>
      <c r="CB29" s="47"/>
      <c r="CC29" s="47"/>
    </row>
    <row r="30" spans="2:81" s="49" customFormat="1" ht="21" customHeight="1">
      <c r="B30" s="322"/>
      <c r="C30" s="323"/>
      <c r="D30" s="324"/>
      <c r="E30" s="325"/>
      <c r="F30" s="325"/>
      <c r="G30" s="306"/>
      <c r="H30" s="329"/>
      <c r="I30" s="326"/>
      <c r="J30" s="327"/>
      <c r="K30" s="327"/>
      <c r="L30" s="328"/>
      <c r="M30" s="287">
        <f>VLOOKUP($E29,女子,8,FALSE)</f>
        <v>0</v>
      </c>
      <c r="N30" s="288"/>
      <c r="O30" s="288"/>
      <c r="P30" s="288"/>
      <c r="Q30" s="289"/>
      <c r="R30" s="288">
        <f>VLOOKUP($E29,女子,9,FALSE)</f>
        <v>0</v>
      </c>
      <c r="S30" s="288"/>
      <c r="T30" s="288"/>
      <c r="U30" s="288"/>
      <c r="V30" s="290"/>
      <c r="W30" s="318"/>
      <c r="X30" s="319"/>
      <c r="Y30" s="320"/>
      <c r="Z30" s="300"/>
      <c r="AA30" s="321"/>
      <c r="AB30" s="311"/>
      <c r="AC30" s="302"/>
      <c r="AD30" s="313"/>
      <c r="AE30" s="302"/>
      <c r="AF30" s="302"/>
      <c r="AG30" s="313"/>
      <c r="AH30" s="302"/>
      <c r="AI30" s="302"/>
      <c r="AJ30" s="304"/>
      <c r="AK30" s="305"/>
      <c r="AL30" s="306"/>
      <c r="AM30" s="383"/>
      <c r="AN30" s="384"/>
      <c r="AO30" s="291">
        <f>AO28</f>
        <v>0</v>
      </c>
      <c r="AP30" s="292"/>
      <c r="AQ30" s="292"/>
      <c r="AR30" s="292"/>
      <c r="AS30" s="292"/>
      <c r="AT30" s="292"/>
      <c r="AU30" s="292"/>
      <c r="AV30" s="292"/>
      <c r="AW30" s="292"/>
      <c r="AX30" s="292"/>
      <c r="AY30" s="292"/>
      <c r="AZ30" s="292"/>
      <c r="BA30" s="292"/>
      <c r="BB30" s="292"/>
      <c r="BC30" s="292"/>
      <c r="BD30" s="292"/>
      <c r="BE30" s="292"/>
      <c r="BF30" s="292"/>
      <c r="BG30" s="292"/>
      <c r="BH30" s="293"/>
      <c r="BI30" s="299"/>
      <c r="BJ30" s="296"/>
      <c r="BK30" s="296"/>
      <c r="BL30" s="296"/>
      <c r="BM30" s="294"/>
      <c r="BN30" s="296"/>
      <c r="BO30" s="296"/>
      <c r="BP30" s="296"/>
      <c r="BQ30" s="294"/>
      <c r="BR30" s="296"/>
      <c r="BS30" s="296"/>
      <c r="BT30" s="296"/>
      <c r="BU30" s="857"/>
      <c r="BV30" s="880"/>
      <c r="BW30" s="862"/>
      <c r="BX30" s="881"/>
      <c r="BY30" s="882"/>
      <c r="BZ30" s="60"/>
      <c r="CA30" s="1"/>
      <c r="CB30" s="1"/>
      <c r="CC30" s="1"/>
    </row>
    <row r="31" spans="2:81" s="48" customFormat="1" ht="9.75" customHeight="1">
      <c r="B31" s="266">
        <v>3</v>
      </c>
      <c r="C31" s="267"/>
      <c r="D31" s="270" t="s">
        <v>241</v>
      </c>
      <c r="E31" s="272">
        <v>53</v>
      </c>
      <c r="F31" s="272"/>
      <c r="G31" s="202"/>
      <c r="H31" s="280">
        <f>VLOOKUP(E31,女子,2,FALSE)</f>
        <v>0</v>
      </c>
      <c r="I31" s="274" t="str">
        <f>VLOOKUP($E31,女子,3,FALSE)</f>
        <v>選手</v>
      </c>
      <c r="J31" s="275"/>
      <c r="K31" s="275"/>
      <c r="L31" s="276"/>
      <c r="M31" s="255">
        <f>VLOOKUP($E31,女子,15,FALSE)</f>
      </c>
      <c r="N31" s="256"/>
      <c r="O31" s="256"/>
      <c r="P31" s="256"/>
      <c r="Q31" s="257"/>
      <c r="R31" s="256">
        <f>VLOOKUP($E31,女子,16,FALSE)</f>
      </c>
      <c r="S31" s="256"/>
      <c r="T31" s="256"/>
      <c r="U31" s="256"/>
      <c r="V31" s="256"/>
      <c r="W31" s="258" t="str">
        <f>VLOOKUP($E31,女子,4,FALSE)</f>
        <v>女</v>
      </c>
      <c r="X31" s="259"/>
      <c r="Y31" s="260"/>
      <c r="Z31" s="212" t="str">
        <f>VLOOKUP($E31,女子,5,FALSE)</f>
        <v>平成</v>
      </c>
      <c r="AA31" s="264"/>
      <c r="AB31" s="309">
        <f>VLOOKUP($E31,女子,11,FALSE)</f>
        <v>0</v>
      </c>
      <c r="AC31" s="310"/>
      <c r="AD31" s="312" t="s">
        <v>227</v>
      </c>
      <c r="AE31" s="301">
        <f>VLOOKUP($E31,女子,12,FALSE)</f>
        <v>0</v>
      </c>
      <c r="AF31" s="250"/>
      <c r="AG31" s="314" t="s">
        <v>228</v>
      </c>
      <c r="AH31" s="301">
        <f>VLOOKUP($E31,女子,13,FALSE)</f>
        <v>0</v>
      </c>
      <c r="AI31" s="250"/>
      <c r="AJ31" s="205" t="s">
        <v>178</v>
      </c>
      <c r="AK31" s="203">
        <f>VLOOKUP($E31,女子,10,FALSE)</f>
        <v>0</v>
      </c>
      <c r="AL31" s="202"/>
      <c r="AM31" s="427" t="s">
        <v>384</v>
      </c>
      <c r="AN31" s="428"/>
      <c r="AO31" s="158" t="s">
        <v>233</v>
      </c>
      <c r="AP31" s="297">
        <f>AP29</f>
        <v>0</v>
      </c>
      <c r="AQ31" s="297"/>
      <c r="AR31" s="297"/>
      <c r="AS31" s="161" t="s">
        <v>234</v>
      </c>
      <c r="AT31" s="298">
        <f>AT29</f>
        <v>0</v>
      </c>
      <c r="AU31" s="298"/>
      <c r="AV31" s="298"/>
      <c r="AW31" s="63"/>
      <c r="AX31" s="63"/>
      <c r="AY31" s="63"/>
      <c r="AZ31" s="63"/>
      <c r="BA31" s="63"/>
      <c r="BB31" s="63"/>
      <c r="BC31" s="63"/>
      <c r="BD31" s="63"/>
      <c r="BE31" s="63"/>
      <c r="BF31" s="160"/>
      <c r="BG31" s="65"/>
      <c r="BH31" s="65"/>
      <c r="BI31" s="212" t="s">
        <v>235</v>
      </c>
      <c r="BJ31" s="214">
        <f>BJ29:BJ29</f>
        <v>0</v>
      </c>
      <c r="BK31" s="214"/>
      <c r="BL31" s="214"/>
      <c r="BM31" s="216" t="s">
        <v>234</v>
      </c>
      <c r="BN31" s="214">
        <f>BN29:BN29</f>
        <v>0</v>
      </c>
      <c r="BO31" s="214"/>
      <c r="BP31" s="214"/>
      <c r="BQ31" s="216" t="s">
        <v>234</v>
      </c>
      <c r="BR31" s="214">
        <f>BR29:BR29</f>
        <v>0</v>
      </c>
      <c r="BS31" s="214"/>
      <c r="BT31" s="214"/>
      <c r="BU31" s="855"/>
      <c r="BV31" s="856"/>
      <c r="BW31" s="859"/>
      <c r="BX31" s="860"/>
      <c r="BY31" s="861"/>
      <c r="BZ31" s="59"/>
      <c r="CA31" s="47"/>
      <c r="CB31" s="47"/>
      <c r="CC31" s="47"/>
    </row>
    <row r="32" spans="2:81" s="49" customFormat="1" ht="21" customHeight="1">
      <c r="B32" s="322"/>
      <c r="C32" s="323"/>
      <c r="D32" s="324"/>
      <c r="E32" s="325"/>
      <c r="F32" s="325"/>
      <c r="G32" s="306"/>
      <c r="H32" s="329"/>
      <c r="I32" s="326"/>
      <c r="J32" s="327"/>
      <c r="K32" s="327"/>
      <c r="L32" s="328"/>
      <c r="M32" s="287">
        <f>VLOOKUP($E31,女子,8,FALSE)</f>
        <v>0</v>
      </c>
      <c r="N32" s="288"/>
      <c r="O32" s="288"/>
      <c r="P32" s="288"/>
      <c r="Q32" s="289"/>
      <c r="R32" s="288">
        <f>VLOOKUP($E31,女子,9,FALSE)</f>
        <v>0</v>
      </c>
      <c r="S32" s="288"/>
      <c r="T32" s="288"/>
      <c r="U32" s="288"/>
      <c r="V32" s="290"/>
      <c r="W32" s="318"/>
      <c r="X32" s="319"/>
      <c r="Y32" s="320"/>
      <c r="Z32" s="300"/>
      <c r="AA32" s="321"/>
      <c r="AB32" s="311"/>
      <c r="AC32" s="302"/>
      <c r="AD32" s="313"/>
      <c r="AE32" s="302"/>
      <c r="AF32" s="302"/>
      <c r="AG32" s="313"/>
      <c r="AH32" s="302"/>
      <c r="AI32" s="302"/>
      <c r="AJ32" s="304"/>
      <c r="AK32" s="305"/>
      <c r="AL32" s="306"/>
      <c r="AM32" s="383"/>
      <c r="AN32" s="384"/>
      <c r="AO32" s="291">
        <f>AO30</f>
        <v>0</v>
      </c>
      <c r="AP32" s="292"/>
      <c r="AQ32" s="292"/>
      <c r="AR32" s="292"/>
      <c r="AS32" s="292"/>
      <c r="AT32" s="292"/>
      <c r="AU32" s="292"/>
      <c r="AV32" s="292"/>
      <c r="AW32" s="292"/>
      <c r="AX32" s="292"/>
      <c r="AY32" s="292"/>
      <c r="AZ32" s="292"/>
      <c r="BA32" s="292"/>
      <c r="BB32" s="292"/>
      <c r="BC32" s="292"/>
      <c r="BD32" s="292"/>
      <c r="BE32" s="292"/>
      <c r="BF32" s="292"/>
      <c r="BG32" s="292"/>
      <c r="BH32" s="293"/>
      <c r="BI32" s="300"/>
      <c r="BJ32" s="296"/>
      <c r="BK32" s="296"/>
      <c r="BL32" s="296"/>
      <c r="BM32" s="294"/>
      <c r="BN32" s="296"/>
      <c r="BO32" s="296"/>
      <c r="BP32" s="296"/>
      <c r="BQ32" s="294"/>
      <c r="BR32" s="296"/>
      <c r="BS32" s="296"/>
      <c r="BT32" s="296"/>
      <c r="BU32" s="857"/>
      <c r="BV32" s="880"/>
      <c r="BW32" s="862"/>
      <c r="BX32" s="881"/>
      <c r="BY32" s="882"/>
      <c r="BZ32" s="60"/>
      <c r="CA32" s="1"/>
      <c r="CB32" s="1"/>
      <c r="CC32" s="1"/>
    </row>
    <row r="33" spans="2:81" s="48" customFormat="1" ht="9.75" customHeight="1">
      <c r="B33" s="266">
        <v>3</v>
      </c>
      <c r="C33" s="267"/>
      <c r="D33" s="270" t="s">
        <v>242</v>
      </c>
      <c r="E33" s="272">
        <v>54</v>
      </c>
      <c r="F33" s="272"/>
      <c r="G33" s="202"/>
      <c r="H33" s="280">
        <f>VLOOKUP(E33,女子,2,FALSE)</f>
        <v>0</v>
      </c>
      <c r="I33" s="274" t="str">
        <f>VLOOKUP($E33,女子,3,FALSE)</f>
        <v>選手</v>
      </c>
      <c r="J33" s="275"/>
      <c r="K33" s="275"/>
      <c r="L33" s="276"/>
      <c r="M33" s="315">
        <f>VLOOKUP($E33,女子,15,FALSE)</f>
      </c>
      <c r="N33" s="316"/>
      <c r="O33" s="316"/>
      <c r="P33" s="316"/>
      <c r="Q33" s="317"/>
      <c r="R33" s="316">
        <f>VLOOKUP($E33,女子,16,FALSE)</f>
      </c>
      <c r="S33" s="316"/>
      <c r="T33" s="316"/>
      <c r="U33" s="316"/>
      <c r="V33" s="316"/>
      <c r="W33" s="258" t="str">
        <f>VLOOKUP($E33,女子,4,FALSE)</f>
        <v>女</v>
      </c>
      <c r="X33" s="259"/>
      <c r="Y33" s="260"/>
      <c r="Z33" s="212" t="str">
        <f>VLOOKUP($E33,女子,5,FALSE)</f>
        <v>平成</v>
      </c>
      <c r="AA33" s="264"/>
      <c r="AB33" s="249">
        <f>VLOOKUP($E33,女子,11,FALSE)</f>
        <v>0</v>
      </c>
      <c r="AC33" s="250"/>
      <c r="AD33" s="689" t="s">
        <v>227</v>
      </c>
      <c r="AE33" s="678">
        <f>VLOOKUP($E33,女子,12,FALSE)</f>
        <v>0</v>
      </c>
      <c r="AF33" s="310"/>
      <c r="AG33" s="691" t="s">
        <v>228</v>
      </c>
      <c r="AH33" s="678">
        <f>VLOOKUP($E33,女子,13,FALSE)</f>
        <v>0</v>
      </c>
      <c r="AI33" s="310"/>
      <c r="AJ33" s="303" t="s">
        <v>178</v>
      </c>
      <c r="AK33" s="203">
        <f>VLOOKUP($E33,女子,10,FALSE)</f>
        <v>0</v>
      </c>
      <c r="AL33" s="202"/>
      <c r="AM33" s="427" t="s">
        <v>384</v>
      </c>
      <c r="AN33" s="428"/>
      <c r="AO33" s="158" t="s">
        <v>233</v>
      </c>
      <c r="AP33" s="297">
        <f>AP31</f>
        <v>0</v>
      </c>
      <c r="AQ33" s="297"/>
      <c r="AR33" s="297"/>
      <c r="AS33" s="161" t="s">
        <v>234</v>
      </c>
      <c r="AT33" s="298">
        <f>AT31</f>
        <v>0</v>
      </c>
      <c r="AU33" s="298"/>
      <c r="AV33" s="298"/>
      <c r="AW33" s="63"/>
      <c r="AX33" s="63"/>
      <c r="AY33" s="63"/>
      <c r="AZ33" s="63"/>
      <c r="BA33" s="63"/>
      <c r="BB33" s="63"/>
      <c r="BC33" s="63"/>
      <c r="BD33" s="63"/>
      <c r="BE33" s="63"/>
      <c r="BF33" s="160"/>
      <c r="BG33" s="65"/>
      <c r="BH33" s="65"/>
      <c r="BI33" s="299" t="s">
        <v>235</v>
      </c>
      <c r="BJ33" s="295">
        <f>BJ31:BJ31</f>
        <v>0</v>
      </c>
      <c r="BK33" s="295"/>
      <c r="BL33" s="295"/>
      <c r="BM33" s="216" t="s">
        <v>234</v>
      </c>
      <c r="BN33" s="295">
        <f>BN31:BN31</f>
        <v>0</v>
      </c>
      <c r="BO33" s="295"/>
      <c r="BP33" s="295"/>
      <c r="BQ33" s="216" t="s">
        <v>234</v>
      </c>
      <c r="BR33" s="214">
        <f>BR31:BR31</f>
        <v>0</v>
      </c>
      <c r="BS33" s="214"/>
      <c r="BT33" s="214"/>
      <c r="BU33" s="855"/>
      <c r="BV33" s="856"/>
      <c r="BW33" s="859"/>
      <c r="BX33" s="860"/>
      <c r="BY33" s="861"/>
      <c r="BZ33" s="59"/>
      <c r="CA33" s="47"/>
      <c r="CB33" s="47"/>
      <c r="CC33" s="47"/>
    </row>
    <row r="34" spans="2:81" s="49" customFormat="1" ht="21" customHeight="1">
      <c r="B34" s="322"/>
      <c r="C34" s="323"/>
      <c r="D34" s="324"/>
      <c r="E34" s="325"/>
      <c r="F34" s="325"/>
      <c r="G34" s="306"/>
      <c r="H34" s="329"/>
      <c r="I34" s="326"/>
      <c r="J34" s="327"/>
      <c r="K34" s="327"/>
      <c r="L34" s="328"/>
      <c r="M34" s="287">
        <f>VLOOKUP($E33,女子,8,FALSE)</f>
        <v>0</v>
      </c>
      <c r="N34" s="288"/>
      <c r="O34" s="288"/>
      <c r="P34" s="288"/>
      <c r="Q34" s="289"/>
      <c r="R34" s="288">
        <f>VLOOKUP($E33,女子,9,FALSE)</f>
        <v>0</v>
      </c>
      <c r="S34" s="288"/>
      <c r="T34" s="288"/>
      <c r="U34" s="288"/>
      <c r="V34" s="290"/>
      <c r="W34" s="318"/>
      <c r="X34" s="319"/>
      <c r="Y34" s="320"/>
      <c r="Z34" s="300"/>
      <c r="AA34" s="321"/>
      <c r="AB34" s="311"/>
      <c r="AC34" s="302"/>
      <c r="AD34" s="313"/>
      <c r="AE34" s="302"/>
      <c r="AF34" s="302"/>
      <c r="AG34" s="313"/>
      <c r="AH34" s="302"/>
      <c r="AI34" s="302"/>
      <c r="AJ34" s="304"/>
      <c r="AK34" s="305"/>
      <c r="AL34" s="306"/>
      <c r="AM34" s="383"/>
      <c r="AN34" s="384"/>
      <c r="AO34" s="291">
        <f>AO32</f>
        <v>0</v>
      </c>
      <c r="AP34" s="292"/>
      <c r="AQ34" s="292"/>
      <c r="AR34" s="292"/>
      <c r="AS34" s="292"/>
      <c r="AT34" s="292"/>
      <c r="AU34" s="292"/>
      <c r="AV34" s="292"/>
      <c r="AW34" s="292"/>
      <c r="AX34" s="292"/>
      <c r="AY34" s="292"/>
      <c r="AZ34" s="292"/>
      <c r="BA34" s="292"/>
      <c r="BB34" s="292"/>
      <c r="BC34" s="292"/>
      <c r="BD34" s="292"/>
      <c r="BE34" s="292"/>
      <c r="BF34" s="292"/>
      <c r="BG34" s="292"/>
      <c r="BH34" s="293"/>
      <c r="BI34" s="299"/>
      <c r="BJ34" s="296"/>
      <c r="BK34" s="296"/>
      <c r="BL34" s="296"/>
      <c r="BM34" s="294"/>
      <c r="BN34" s="296"/>
      <c r="BO34" s="296"/>
      <c r="BP34" s="296"/>
      <c r="BQ34" s="294"/>
      <c r="BR34" s="296"/>
      <c r="BS34" s="296"/>
      <c r="BT34" s="296"/>
      <c r="BU34" s="857"/>
      <c r="BV34" s="880"/>
      <c r="BW34" s="862"/>
      <c r="BX34" s="881"/>
      <c r="BY34" s="882"/>
      <c r="BZ34" s="60"/>
      <c r="CA34" s="1"/>
      <c r="CB34" s="1"/>
      <c r="CC34" s="1"/>
    </row>
    <row r="35" spans="2:81" s="48" customFormat="1" ht="9.75" customHeight="1">
      <c r="B35" s="266">
        <v>3</v>
      </c>
      <c r="C35" s="267"/>
      <c r="D35" s="270" t="s">
        <v>243</v>
      </c>
      <c r="E35" s="272">
        <v>55</v>
      </c>
      <c r="F35" s="272"/>
      <c r="G35" s="202"/>
      <c r="H35" s="280">
        <f>VLOOKUP(E35,女子,2,FALSE)</f>
        <v>0</v>
      </c>
      <c r="I35" s="274" t="str">
        <f>VLOOKUP($E35,女子,3,FALSE)</f>
        <v>選手</v>
      </c>
      <c r="J35" s="275"/>
      <c r="K35" s="275"/>
      <c r="L35" s="276"/>
      <c r="M35" s="255">
        <f>VLOOKUP($E35,女子,15,FALSE)</f>
      </c>
      <c r="N35" s="256"/>
      <c r="O35" s="256"/>
      <c r="P35" s="256"/>
      <c r="Q35" s="257"/>
      <c r="R35" s="256">
        <f>VLOOKUP($E35,女子,16,FALSE)</f>
      </c>
      <c r="S35" s="256"/>
      <c r="T35" s="256"/>
      <c r="U35" s="256"/>
      <c r="V35" s="256"/>
      <c r="W35" s="258" t="str">
        <f>VLOOKUP($E35,女子,4,FALSE)</f>
        <v>女</v>
      </c>
      <c r="X35" s="259"/>
      <c r="Y35" s="260"/>
      <c r="Z35" s="212" t="str">
        <f>VLOOKUP($E35,女子,5,FALSE)</f>
        <v>平成</v>
      </c>
      <c r="AA35" s="264"/>
      <c r="AB35" s="309">
        <f>VLOOKUP($E35,女子,11,FALSE)</f>
        <v>0</v>
      </c>
      <c r="AC35" s="310"/>
      <c r="AD35" s="689" t="s">
        <v>227</v>
      </c>
      <c r="AE35" s="678">
        <f>VLOOKUP($E35,女子,12,FALSE)</f>
        <v>0</v>
      </c>
      <c r="AF35" s="310"/>
      <c r="AG35" s="691" t="s">
        <v>228</v>
      </c>
      <c r="AH35" s="678">
        <f>VLOOKUP($E35,女子,13,FALSE)</f>
        <v>0</v>
      </c>
      <c r="AI35" s="310"/>
      <c r="AJ35" s="205" t="s">
        <v>178</v>
      </c>
      <c r="AK35" s="203">
        <f>VLOOKUP($E35,女子,10,FALSE)</f>
        <v>0</v>
      </c>
      <c r="AL35" s="202"/>
      <c r="AM35" s="427" t="s">
        <v>384</v>
      </c>
      <c r="AN35" s="428"/>
      <c r="AO35" s="163" t="s">
        <v>233</v>
      </c>
      <c r="AP35" s="217">
        <f>AP33</f>
        <v>0</v>
      </c>
      <c r="AQ35" s="217"/>
      <c r="AR35" s="217"/>
      <c r="AS35" s="162" t="s">
        <v>234</v>
      </c>
      <c r="AT35" s="216">
        <f>AT33</f>
        <v>0</v>
      </c>
      <c r="AU35" s="216"/>
      <c r="AV35" s="216"/>
      <c r="AW35" s="71"/>
      <c r="AX35" s="71"/>
      <c r="AY35" s="71"/>
      <c r="AZ35" s="71"/>
      <c r="BA35" s="71"/>
      <c r="BB35" s="71"/>
      <c r="BC35" s="71"/>
      <c r="BD35" s="71"/>
      <c r="BE35" s="71"/>
      <c r="BF35" s="167"/>
      <c r="BG35" s="73"/>
      <c r="BH35" s="74"/>
      <c r="BI35" s="212" t="s">
        <v>235</v>
      </c>
      <c r="BJ35" s="214">
        <f>BJ33:BJ33</f>
        <v>0</v>
      </c>
      <c r="BK35" s="214"/>
      <c r="BL35" s="214"/>
      <c r="BM35" s="216" t="s">
        <v>234</v>
      </c>
      <c r="BN35" s="214">
        <f>BN33:BN33</f>
        <v>0</v>
      </c>
      <c r="BO35" s="214"/>
      <c r="BP35" s="214"/>
      <c r="BQ35" s="216" t="s">
        <v>234</v>
      </c>
      <c r="BR35" s="295">
        <f>BR33:BR33</f>
        <v>0</v>
      </c>
      <c r="BS35" s="295"/>
      <c r="BT35" s="295"/>
      <c r="BU35" s="855"/>
      <c r="BV35" s="856"/>
      <c r="BW35" s="859"/>
      <c r="BX35" s="860"/>
      <c r="BY35" s="861"/>
      <c r="BZ35" s="59"/>
      <c r="CA35" s="47"/>
      <c r="CB35" s="47"/>
      <c r="CC35" s="47"/>
    </row>
    <row r="36" spans="2:81" s="49" customFormat="1" ht="21" customHeight="1" thickBot="1">
      <c r="B36" s="268"/>
      <c r="C36" s="269"/>
      <c r="D36" s="271"/>
      <c r="E36" s="273"/>
      <c r="F36" s="273"/>
      <c r="G36" s="200"/>
      <c r="H36" s="281"/>
      <c r="I36" s="277"/>
      <c r="J36" s="278"/>
      <c r="K36" s="278"/>
      <c r="L36" s="279"/>
      <c r="M36" s="240">
        <f>VLOOKUP($E35,女子,8,FALSE)</f>
        <v>0</v>
      </c>
      <c r="N36" s="241"/>
      <c r="O36" s="241"/>
      <c r="P36" s="241"/>
      <c r="Q36" s="242"/>
      <c r="R36" s="241">
        <f>VLOOKUP($E35,女子,9,FALSE)</f>
        <v>0</v>
      </c>
      <c r="S36" s="241"/>
      <c r="T36" s="241"/>
      <c r="U36" s="241"/>
      <c r="V36" s="243"/>
      <c r="W36" s="261"/>
      <c r="X36" s="262"/>
      <c r="Y36" s="263"/>
      <c r="Z36" s="213"/>
      <c r="AA36" s="265"/>
      <c r="AB36" s="251"/>
      <c r="AC36" s="206"/>
      <c r="AD36" s="253"/>
      <c r="AE36" s="206"/>
      <c r="AF36" s="206"/>
      <c r="AG36" s="253"/>
      <c r="AH36" s="206"/>
      <c r="AI36" s="206"/>
      <c r="AJ36" s="204"/>
      <c r="AK36" s="201"/>
      <c r="AL36" s="200"/>
      <c r="AM36" s="908"/>
      <c r="AN36" s="909"/>
      <c r="AO36" s="215">
        <f>AO34</f>
        <v>0</v>
      </c>
      <c r="AP36" s="211"/>
      <c r="AQ36" s="211"/>
      <c r="AR36" s="211"/>
      <c r="AS36" s="211"/>
      <c r="AT36" s="211"/>
      <c r="AU36" s="211"/>
      <c r="AV36" s="211"/>
      <c r="AW36" s="211"/>
      <c r="AX36" s="211"/>
      <c r="AY36" s="211"/>
      <c r="AZ36" s="211"/>
      <c r="BA36" s="211"/>
      <c r="BB36" s="211"/>
      <c r="BC36" s="211"/>
      <c r="BD36" s="211"/>
      <c r="BE36" s="211"/>
      <c r="BF36" s="211"/>
      <c r="BG36" s="211"/>
      <c r="BH36" s="210"/>
      <c r="BI36" s="213"/>
      <c r="BJ36" s="245"/>
      <c r="BK36" s="245"/>
      <c r="BL36" s="245"/>
      <c r="BM36" s="208"/>
      <c r="BN36" s="245"/>
      <c r="BO36" s="245"/>
      <c r="BP36" s="245"/>
      <c r="BQ36" s="208"/>
      <c r="BR36" s="245"/>
      <c r="BS36" s="245"/>
      <c r="BT36" s="245"/>
      <c r="BU36" s="841"/>
      <c r="BV36" s="842"/>
      <c r="BW36" s="846"/>
      <c r="BX36" s="847"/>
      <c r="BY36" s="848"/>
      <c r="BZ36" s="60"/>
      <c r="CA36" s="1"/>
      <c r="CB36" s="1"/>
      <c r="CC36" s="1"/>
    </row>
    <row r="37" spans="2:81" s="48" customFormat="1" ht="9.75" customHeight="1">
      <c r="B37" s="396">
        <v>3</v>
      </c>
      <c r="C37" s="397"/>
      <c r="D37" s="398" t="s">
        <v>244</v>
      </c>
      <c r="E37" s="272">
        <v>56</v>
      </c>
      <c r="F37" s="272"/>
      <c r="G37" s="202"/>
      <c r="H37" s="405">
        <f>VLOOKUP(E37,女子,2,FALSE)</f>
        <v>0</v>
      </c>
      <c r="I37" s="808" t="str">
        <f>VLOOKUP($E37,女子,3,FALSE)</f>
        <v>選手</v>
      </c>
      <c r="J37" s="751"/>
      <c r="K37" s="751"/>
      <c r="L37" s="809"/>
      <c r="M37" s="447">
        <f>VLOOKUP($E37,女子,15,FALSE)</f>
      </c>
      <c r="N37" s="448"/>
      <c r="O37" s="448"/>
      <c r="P37" s="448"/>
      <c r="Q37" s="449"/>
      <c r="R37" s="448">
        <f>VLOOKUP($E37,女子,16,FALSE)</f>
      </c>
      <c r="S37" s="448"/>
      <c r="T37" s="448"/>
      <c r="U37" s="448"/>
      <c r="V37" s="448"/>
      <c r="W37" s="450" t="str">
        <f>VLOOKUP($E37,女子,4,FALSE)</f>
        <v>女</v>
      </c>
      <c r="X37" s="451"/>
      <c r="Y37" s="452"/>
      <c r="Z37" s="453" t="str">
        <f>VLOOKUP($E37,女子,5,FALSE)</f>
        <v>平成</v>
      </c>
      <c r="AA37" s="454"/>
      <c r="AB37" s="444">
        <f>VLOOKUP($E37,女子,11,FALSE)</f>
        <v>0</v>
      </c>
      <c r="AC37" s="438"/>
      <c r="AD37" s="445" t="s">
        <v>227</v>
      </c>
      <c r="AE37" s="437">
        <f>VLOOKUP($E37,女子,12,FALSE)</f>
        <v>0</v>
      </c>
      <c r="AF37" s="438"/>
      <c r="AG37" s="446" t="s">
        <v>228</v>
      </c>
      <c r="AH37" s="437">
        <f>VLOOKUP($E37,女子,13,FALSE)</f>
        <v>0</v>
      </c>
      <c r="AI37" s="438"/>
      <c r="AJ37" s="439" t="s">
        <v>178</v>
      </c>
      <c r="AK37" s="440">
        <f>VLOOKUP($E37,女子,10,FALSE)</f>
        <v>0</v>
      </c>
      <c r="AL37" s="441"/>
      <c r="AM37" s="381" t="s">
        <v>384</v>
      </c>
      <c r="AN37" s="382"/>
      <c r="AO37" s="158" t="s">
        <v>233</v>
      </c>
      <c r="AP37" s="297">
        <f>AP35</f>
        <v>0</v>
      </c>
      <c r="AQ37" s="297"/>
      <c r="AR37" s="297"/>
      <c r="AS37" s="161" t="s">
        <v>234</v>
      </c>
      <c r="AT37" s="298">
        <f>AT35</f>
        <v>0</v>
      </c>
      <c r="AU37" s="298"/>
      <c r="AV37" s="298"/>
      <c r="AW37" s="63"/>
      <c r="AX37" s="63"/>
      <c r="AY37" s="63"/>
      <c r="AZ37" s="63"/>
      <c r="BA37" s="63"/>
      <c r="BB37" s="63"/>
      <c r="BC37" s="63"/>
      <c r="BD37" s="63"/>
      <c r="BE37" s="63"/>
      <c r="BF37" s="160"/>
      <c r="BG37" s="65"/>
      <c r="BH37" s="65"/>
      <c r="BI37" s="299" t="s">
        <v>235</v>
      </c>
      <c r="BJ37" s="474">
        <f>BJ35:BJ35</f>
        <v>0</v>
      </c>
      <c r="BK37" s="474"/>
      <c r="BL37" s="474"/>
      <c r="BM37" s="875" t="s">
        <v>234</v>
      </c>
      <c r="BN37" s="474">
        <f>BN35:BN35</f>
        <v>0</v>
      </c>
      <c r="BO37" s="474"/>
      <c r="BP37" s="474"/>
      <c r="BQ37" s="875" t="s">
        <v>234</v>
      </c>
      <c r="BR37" s="474">
        <f>BR35:BR35</f>
        <v>0</v>
      </c>
      <c r="BS37" s="474"/>
      <c r="BT37" s="474"/>
      <c r="BU37" s="883"/>
      <c r="BV37" s="884"/>
      <c r="BW37" s="885"/>
      <c r="BX37" s="873"/>
      <c r="BY37" s="874"/>
      <c r="BZ37" s="59"/>
      <c r="CA37" s="47"/>
      <c r="CB37" s="47"/>
      <c r="CC37" s="47"/>
    </row>
    <row r="38" spans="2:81" s="49" customFormat="1" ht="21" customHeight="1">
      <c r="B38" s="322"/>
      <c r="C38" s="323"/>
      <c r="D38" s="324"/>
      <c r="E38" s="325"/>
      <c r="F38" s="325"/>
      <c r="G38" s="306"/>
      <c r="H38" s="329"/>
      <c r="I38" s="326"/>
      <c r="J38" s="327"/>
      <c r="K38" s="327"/>
      <c r="L38" s="328"/>
      <c r="M38" s="287">
        <f>VLOOKUP($E37,女子,8,FALSE)</f>
        <v>0</v>
      </c>
      <c r="N38" s="288"/>
      <c r="O38" s="288"/>
      <c r="P38" s="288"/>
      <c r="Q38" s="289"/>
      <c r="R38" s="288">
        <f>VLOOKUP($E37,女子,9,FALSE)</f>
        <v>0</v>
      </c>
      <c r="S38" s="288"/>
      <c r="T38" s="288"/>
      <c r="U38" s="288"/>
      <c r="V38" s="290"/>
      <c r="W38" s="318"/>
      <c r="X38" s="319"/>
      <c r="Y38" s="320"/>
      <c r="Z38" s="300"/>
      <c r="AA38" s="321"/>
      <c r="AB38" s="311"/>
      <c r="AC38" s="302"/>
      <c r="AD38" s="313"/>
      <c r="AE38" s="302"/>
      <c r="AF38" s="302"/>
      <c r="AG38" s="313"/>
      <c r="AH38" s="302"/>
      <c r="AI38" s="302"/>
      <c r="AJ38" s="304"/>
      <c r="AK38" s="305"/>
      <c r="AL38" s="306"/>
      <c r="AM38" s="383"/>
      <c r="AN38" s="384"/>
      <c r="AO38" s="291">
        <f>AO36</f>
        <v>0</v>
      </c>
      <c r="AP38" s="292"/>
      <c r="AQ38" s="292"/>
      <c r="AR38" s="292"/>
      <c r="AS38" s="292"/>
      <c r="AT38" s="292"/>
      <c r="AU38" s="292"/>
      <c r="AV38" s="292"/>
      <c r="AW38" s="292"/>
      <c r="AX38" s="292"/>
      <c r="AY38" s="292"/>
      <c r="AZ38" s="292"/>
      <c r="BA38" s="292"/>
      <c r="BB38" s="292"/>
      <c r="BC38" s="292"/>
      <c r="BD38" s="292"/>
      <c r="BE38" s="292"/>
      <c r="BF38" s="292"/>
      <c r="BG38" s="292"/>
      <c r="BH38" s="293"/>
      <c r="BI38" s="300"/>
      <c r="BJ38" s="295"/>
      <c r="BK38" s="295"/>
      <c r="BL38" s="295"/>
      <c r="BM38" s="298"/>
      <c r="BN38" s="295"/>
      <c r="BO38" s="295"/>
      <c r="BP38" s="295"/>
      <c r="BQ38" s="298"/>
      <c r="BR38" s="296"/>
      <c r="BS38" s="296"/>
      <c r="BT38" s="296"/>
      <c r="BU38" s="857"/>
      <c r="BV38" s="880"/>
      <c r="BW38" s="862"/>
      <c r="BX38" s="881"/>
      <c r="BY38" s="882"/>
      <c r="BZ38" s="60"/>
      <c r="CA38" s="1"/>
      <c r="CB38" s="1"/>
      <c r="CC38" s="1"/>
    </row>
    <row r="39" spans="2:81" s="48" customFormat="1" ht="9.75" customHeight="1">
      <c r="B39" s="266">
        <v>3</v>
      </c>
      <c r="C39" s="267"/>
      <c r="D39" s="270" t="s">
        <v>245</v>
      </c>
      <c r="E39" s="272">
        <v>57</v>
      </c>
      <c r="F39" s="272"/>
      <c r="G39" s="202"/>
      <c r="H39" s="280">
        <f>VLOOKUP(E39,女子,2,FALSE)</f>
        <v>0</v>
      </c>
      <c r="I39" s="274" t="str">
        <f>VLOOKUP($E39,女子,3,FALSE)</f>
        <v>選手</v>
      </c>
      <c r="J39" s="275"/>
      <c r="K39" s="275"/>
      <c r="L39" s="276"/>
      <c r="M39" s="255">
        <f>VLOOKUP($E39,女子,15,FALSE)</f>
      </c>
      <c r="N39" s="256"/>
      <c r="O39" s="256"/>
      <c r="P39" s="256"/>
      <c r="Q39" s="257"/>
      <c r="R39" s="256">
        <f>VLOOKUP($E39,女子,16,FALSE)</f>
      </c>
      <c r="S39" s="256"/>
      <c r="T39" s="256"/>
      <c r="U39" s="256"/>
      <c r="V39" s="256"/>
      <c r="W39" s="258" t="str">
        <f>VLOOKUP($E39,女子,4,FALSE)</f>
        <v>女</v>
      </c>
      <c r="X39" s="259"/>
      <c r="Y39" s="260"/>
      <c r="Z39" s="212" t="str">
        <f>VLOOKUP($E39,女子,5,FALSE)</f>
        <v>平成</v>
      </c>
      <c r="AA39" s="264"/>
      <c r="AB39" s="249">
        <f>VLOOKUP($E39,女子,11,FALSE)</f>
        <v>0</v>
      </c>
      <c r="AC39" s="250"/>
      <c r="AD39" s="312" t="s">
        <v>227</v>
      </c>
      <c r="AE39" s="301">
        <f>VLOOKUP($E39,女子,12,FALSE)</f>
        <v>0</v>
      </c>
      <c r="AF39" s="250"/>
      <c r="AG39" s="314" t="s">
        <v>228</v>
      </c>
      <c r="AH39" s="301">
        <f>VLOOKUP($E39,女子,13,FALSE)</f>
        <v>0</v>
      </c>
      <c r="AI39" s="250"/>
      <c r="AJ39" s="205" t="s">
        <v>178</v>
      </c>
      <c r="AK39" s="203">
        <f>VLOOKUP($E39,女子,10,FALSE)</f>
        <v>0</v>
      </c>
      <c r="AL39" s="202"/>
      <c r="AM39" s="427" t="s">
        <v>384</v>
      </c>
      <c r="AN39" s="428"/>
      <c r="AO39" s="158" t="s">
        <v>233</v>
      </c>
      <c r="AP39" s="297">
        <f>AP37</f>
        <v>0</v>
      </c>
      <c r="AQ39" s="297"/>
      <c r="AR39" s="297"/>
      <c r="AS39" s="161" t="s">
        <v>234</v>
      </c>
      <c r="AT39" s="298">
        <f>AT37</f>
        <v>0</v>
      </c>
      <c r="AU39" s="298"/>
      <c r="AV39" s="298"/>
      <c r="AW39" s="63"/>
      <c r="AX39" s="63"/>
      <c r="AY39" s="63"/>
      <c r="AZ39" s="63"/>
      <c r="BA39" s="63"/>
      <c r="BB39" s="63"/>
      <c r="BC39" s="63"/>
      <c r="BD39" s="63"/>
      <c r="BE39" s="63"/>
      <c r="BF39" s="160"/>
      <c r="BG39" s="65"/>
      <c r="BH39" s="65"/>
      <c r="BI39" s="212" t="s">
        <v>235</v>
      </c>
      <c r="BJ39" s="214">
        <f>BJ37:BJ37</f>
        <v>0</v>
      </c>
      <c r="BK39" s="214"/>
      <c r="BL39" s="214"/>
      <c r="BM39" s="216" t="s">
        <v>234</v>
      </c>
      <c r="BN39" s="214">
        <f>BN37:BN37</f>
        <v>0</v>
      </c>
      <c r="BO39" s="214"/>
      <c r="BP39" s="214"/>
      <c r="BQ39" s="216" t="s">
        <v>234</v>
      </c>
      <c r="BR39" s="214">
        <f>BR37:BR37</f>
        <v>0</v>
      </c>
      <c r="BS39" s="214"/>
      <c r="BT39" s="214"/>
      <c r="BU39" s="855"/>
      <c r="BV39" s="856"/>
      <c r="BW39" s="859"/>
      <c r="BX39" s="860"/>
      <c r="BY39" s="861"/>
      <c r="BZ39" s="59"/>
      <c r="CA39" s="47"/>
      <c r="CB39" s="47"/>
      <c r="CC39" s="47"/>
    </row>
    <row r="40" spans="2:81" s="49" customFormat="1" ht="21" customHeight="1">
      <c r="B40" s="322"/>
      <c r="C40" s="323"/>
      <c r="D40" s="324"/>
      <c r="E40" s="325"/>
      <c r="F40" s="325"/>
      <c r="G40" s="306"/>
      <c r="H40" s="329"/>
      <c r="I40" s="326"/>
      <c r="J40" s="327"/>
      <c r="K40" s="327"/>
      <c r="L40" s="328"/>
      <c r="M40" s="287">
        <f>VLOOKUP($E39,女子,8,FALSE)</f>
        <v>0</v>
      </c>
      <c r="N40" s="288"/>
      <c r="O40" s="288"/>
      <c r="P40" s="288"/>
      <c r="Q40" s="289"/>
      <c r="R40" s="288">
        <f>VLOOKUP($E39,女子,9,FALSE)</f>
        <v>0</v>
      </c>
      <c r="S40" s="288"/>
      <c r="T40" s="288"/>
      <c r="U40" s="288"/>
      <c r="V40" s="290"/>
      <c r="W40" s="318"/>
      <c r="X40" s="319"/>
      <c r="Y40" s="320"/>
      <c r="Z40" s="300"/>
      <c r="AA40" s="321"/>
      <c r="AB40" s="311"/>
      <c r="AC40" s="302"/>
      <c r="AD40" s="313"/>
      <c r="AE40" s="302"/>
      <c r="AF40" s="302"/>
      <c r="AG40" s="313"/>
      <c r="AH40" s="302"/>
      <c r="AI40" s="302"/>
      <c r="AJ40" s="304"/>
      <c r="AK40" s="305"/>
      <c r="AL40" s="306"/>
      <c r="AM40" s="383"/>
      <c r="AN40" s="384"/>
      <c r="AO40" s="291">
        <f>AO38</f>
        <v>0</v>
      </c>
      <c r="AP40" s="292"/>
      <c r="AQ40" s="292"/>
      <c r="AR40" s="292"/>
      <c r="AS40" s="292"/>
      <c r="AT40" s="292"/>
      <c r="AU40" s="292"/>
      <c r="AV40" s="292"/>
      <c r="AW40" s="292"/>
      <c r="AX40" s="292"/>
      <c r="AY40" s="292"/>
      <c r="AZ40" s="292"/>
      <c r="BA40" s="292"/>
      <c r="BB40" s="292"/>
      <c r="BC40" s="292"/>
      <c r="BD40" s="292"/>
      <c r="BE40" s="292"/>
      <c r="BF40" s="292"/>
      <c r="BG40" s="292"/>
      <c r="BH40" s="293"/>
      <c r="BI40" s="300"/>
      <c r="BJ40" s="296"/>
      <c r="BK40" s="296"/>
      <c r="BL40" s="296"/>
      <c r="BM40" s="294"/>
      <c r="BN40" s="296"/>
      <c r="BO40" s="296"/>
      <c r="BP40" s="296"/>
      <c r="BQ40" s="294"/>
      <c r="BR40" s="296"/>
      <c r="BS40" s="296"/>
      <c r="BT40" s="296"/>
      <c r="BU40" s="857"/>
      <c r="BV40" s="880"/>
      <c r="BW40" s="862"/>
      <c r="BX40" s="881"/>
      <c r="BY40" s="882"/>
      <c r="BZ40" s="60"/>
      <c r="CA40" s="1"/>
      <c r="CB40" s="1"/>
      <c r="CC40" s="1"/>
    </row>
    <row r="41" spans="2:81" s="48" customFormat="1" ht="9.75" customHeight="1">
      <c r="B41" s="266">
        <v>3</v>
      </c>
      <c r="C41" s="267"/>
      <c r="D41" s="270" t="s">
        <v>246</v>
      </c>
      <c r="E41" s="272">
        <v>58</v>
      </c>
      <c r="F41" s="272"/>
      <c r="G41" s="202"/>
      <c r="H41" s="280">
        <f>VLOOKUP(E41,女子,2,FALSE)</f>
        <v>0</v>
      </c>
      <c r="I41" s="274" t="str">
        <f>VLOOKUP($E41,女子,3,FALSE)</f>
        <v>選手</v>
      </c>
      <c r="J41" s="275"/>
      <c r="K41" s="275"/>
      <c r="L41" s="276"/>
      <c r="M41" s="255">
        <f>VLOOKUP($E41,女子,15,FALSE)</f>
      </c>
      <c r="N41" s="256"/>
      <c r="O41" s="256"/>
      <c r="P41" s="256"/>
      <c r="Q41" s="257"/>
      <c r="R41" s="256">
        <f>VLOOKUP($E41,女子,16,FALSE)</f>
      </c>
      <c r="S41" s="256"/>
      <c r="T41" s="256"/>
      <c r="U41" s="256"/>
      <c r="V41" s="256"/>
      <c r="W41" s="258" t="str">
        <f>VLOOKUP($E41,女子,4,FALSE)</f>
        <v>女</v>
      </c>
      <c r="X41" s="259"/>
      <c r="Y41" s="260"/>
      <c r="Z41" s="212" t="str">
        <f>VLOOKUP($E41,女子,5,FALSE)</f>
        <v>平成</v>
      </c>
      <c r="AA41" s="264"/>
      <c r="AB41" s="249">
        <f>VLOOKUP($E41,女子,11,FALSE)</f>
        <v>0</v>
      </c>
      <c r="AC41" s="250"/>
      <c r="AD41" s="312" t="s">
        <v>227</v>
      </c>
      <c r="AE41" s="301">
        <f>VLOOKUP($E41,女子,12,FALSE)</f>
        <v>0</v>
      </c>
      <c r="AF41" s="250"/>
      <c r="AG41" s="314" t="s">
        <v>228</v>
      </c>
      <c r="AH41" s="301">
        <f>VLOOKUP($E41,女子,13,FALSE)</f>
        <v>0</v>
      </c>
      <c r="AI41" s="250"/>
      <c r="AJ41" s="205" t="s">
        <v>178</v>
      </c>
      <c r="AK41" s="203">
        <f>VLOOKUP($E41,女子,10,FALSE)</f>
        <v>0</v>
      </c>
      <c r="AL41" s="202"/>
      <c r="AM41" s="427" t="s">
        <v>384</v>
      </c>
      <c r="AN41" s="428"/>
      <c r="AO41" s="158" t="s">
        <v>233</v>
      </c>
      <c r="AP41" s="297">
        <f>AP39</f>
        <v>0</v>
      </c>
      <c r="AQ41" s="297"/>
      <c r="AR41" s="297"/>
      <c r="AS41" s="161" t="s">
        <v>234</v>
      </c>
      <c r="AT41" s="298">
        <f>AT39</f>
        <v>0</v>
      </c>
      <c r="AU41" s="298"/>
      <c r="AV41" s="298"/>
      <c r="AW41" s="63"/>
      <c r="AX41" s="63"/>
      <c r="AY41" s="63"/>
      <c r="AZ41" s="63"/>
      <c r="BA41" s="63"/>
      <c r="BB41" s="63"/>
      <c r="BC41" s="63"/>
      <c r="BD41" s="63"/>
      <c r="BE41" s="63"/>
      <c r="BF41" s="160"/>
      <c r="BG41" s="65"/>
      <c r="BH41" s="65"/>
      <c r="BI41" s="212" t="s">
        <v>235</v>
      </c>
      <c r="BJ41" s="214">
        <f>BJ39:BJ39</f>
        <v>0</v>
      </c>
      <c r="BK41" s="214"/>
      <c r="BL41" s="214"/>
      <c r="BM41" s="216" t="s">
        <v>234</v>
      </c>
      <c r="BN41" s="214">
        <f>BN39:BN39</f>
        <v>0</v>
      </c>
      <c r="BO41" s="214"/>
      <c r="BP41" s="214"/>
      <c r="BQ41" s="216" t="s">
        <v>234</v>
      </c>
      <c r="BR41" s="214">
        <f>BR39:BR39</f>
        <v>0</v>
      </c>
      <c r="BS41" s="214"/>
      <c r="BT41" s="214"/>
      <c r="BU41" s="855"/>
      <c r="BV41" s="856"/>
      <c r="BW41" s="859"/>
      <c r="BX41" s="860"/>
      <c r="BY41" s="861"/>
      <c r="BZ41" s="59"/>
      <c r="CA41" s="47"/>
      <c r="CB41" s="47"/>
      <c r="CC41" s="47"/>
    </row>
    <row r="42" spans="2:81" s="49" customFormat="1" ht="21" customHeight="1">
      <c r="B42" s="322"/>
      <c r="C42" s="323"/>
      <c r="D42" s="324"/>
      <c r="E42" s="325"/>
      <c r="F42" s="325"/>
      <c r="G42" s="306"/>
      <c r="H42" s="329"/>
      <c r="I42" s="326"/>
      <c r="J42" s="327"/>
      <c r="K42" s="327"/>
      <c r="L42" s="328"/>
      <c r="M42" s="287">
        <f>VLOOKUP($E41,女子,8,FALSE)</f>
        <v>0</v>
      </c>
      <c r="N42" s="288"/>
      <c r="O42" s="288"/>
      <c r="P42" s="288"/>
      <c r="Q42" s="289"/>
      <c r="R42" s="288">
        <f>VLOOKUP($E41,女子,9,FALSE)</f>
        <v>0</v>
      </c>
      <c r="S42" s="288"/>
      <c r="T42" s="288"/>
      <c r="U42" s="288"/>
      <c r="V42" s="290"/>
      <c r="W42" s="318"/>
      <c r="X42" s="319"/>
      <c r="Y42" s="320"/>
      <c r="Z42" s="300"/>
      <c r="AA42" s="321"/>
      <c r="AB42" s="311"/>
      <c r="AC42" s="302"/>
      <c r="AD42" s="313"/>
      <c r="AE42" s="302"/>
      <c r="AF42" s="302"/>
      <c r="AG42" s="313"/>
      <c r="AH42" s="302"/>
      <c r="AI42" s="302"/>
      <c r="AJ42" s="304"/>
      <c r="AK42" s="305"/>
      <c r="AL42" s="306"/>
      <c r="AM42" s="383"/>
      <c r="AN42" s="384"/>
      <c r="AO42" s="291">
        <f>AO40</f>
        <v>0</v>
      </c>
      <c r="AP42" s="292"/>
      <c r="AQ42" s="292"/>
      <c r="AR42" s="292"/>
      <c r="AS42" s="292"/>
      <c r="AT42" s="292"/>
      <c r="AU42" s="292"/>
      <c r="AV42" s="292"/>
      <c r="AW42" s="292"/>
      <c r="AX42" s="292"/>
      <c r="AY42" s="292"/>
      <c r="AZ42" s="292"/>
      <c r="BA42" s="292"/>
      <c r="BB42" s="292"/>
      <c r="BC42" s="292"/>
      <c r="BD42" s="292"/>
      <c r="BE42" s="292"/>
      <c r="BF42" s="292"/>
      <c r="BG42" s="292"/>
      <c r="BH42" s="293"/>
      <c r="BI42" s="300"/>
      <c r="BJ42" s="296"/>
      <c r="BK42" s="296"/>
      <c r="BL42" s="296"/>
      <c r="BM42" s="294"/>
      <c r="BN42" s="296"/>
      <c r="BO42" s="296"/>
      <c r="BP42" s="296"/>
      <c r="BQ42" s="294"/>
      <c r="BR42" s="296"/>
      <c r="BS42" s="296"/>
      <c r="BT42" s="296"/>
      <c r="BU42" s="857"/>
      <c r="BV42" s="880"/>
      <c r="BW42" s="862"/>
      <c r="BX42" s="881"/>
      <c r="BY42" s="882"/>
      <c r="BZ42" s="60"/>
      <c r="CA42" s="1"/>
      <c r="CB42" s="1"/>
      <c r="CC42" s="1"/>
    </row>
    <row r="43" spans="2:81" s="48" customFormat="1" ht="9.75" customHeight="1">
      <c r="B43" s="266">
        <v>3</v>
      </c>
      <c r="C43" s="267"/>
      <c r="D43" s="270" t="s">
        <v>247</v>
      </c>
      <c r="E43" s="272">
        <v>59</v>
      </c>
      <c r="F43" s="272"/>
      <c r="G43" s="202"/>
      <c r="H43" s="280">
        <f>VLOOKUP(E43,女子,2,FALSE)</f>
        <v>0</v>
      </c>
      <c r="I43" s="274" t="str">
        <f>VLOOKUP($E43,女子,3,FALSE)</f>
        <v>選手</v>
      </c>
      <c r="J43" s="275"/>
      <c r="K43" s="275"/>
      <c r="L43" s="276"/>
      <c r="M43" s="315">
        <f>VLOOKUP($E43,女子,15,FALSE)</f>
      </c>
      <c r="N43" s="316"/>
      <c r="O43" s="316"/>
      <c r="P43" s="316"/>
      <c r="Q43" s="317"/>
      <c r="R43" s="316">
        <f>VLOOKUP($E43,女子,16,FALSE)</f>
      </c>
      <c r="S43" s="316"/>
      <c r="T43" s="316"/>
      <c r="U43" s="316"/>
      <c r="V43" s="316"/>
      <c r="W43" s="258" t="str">
        <f>VLOOKUP($E43,女子,4,FALSE)</f>
        <v>女</v>
      </c>
      <c r="X43" s="259"/>
      <c r="Y43" s="260"/>
      <c r="Z43" s="212" t="str">
        <f>VLOOKUP($E43,女子,5,FALSE)</f>
        <v>平成</v>
      </c>
      <c r="AA43" s="264"/>
      <c r="AB43" s="309">
        <f>VLOOKUP($E43,女子,11,FALSE)</f>
        <v>0</v>
      </c>
      <c r="AC43" s="310"/>
      <c r="AD43" s="312" t="s">
        <v>227</v>
      </c>
      <c r="AE43" s="301">
        <f>VLOOKUP($E43,女子,12,FALSE)</f>
        <v>0</v>
      </c>
      <c r="AF43" s="250"/>
      <c r="AG43" s="314" t="s">
        <v>228</v>
      </c>
      <c r="AH43" s="301">
        <f>VLOOKUP($E43,女子,13,FALSE)</f>
        <v>0</v>
      </c>
      <c r="AI43" s="250"/>
      <c r="AJ43" s="303" t="s">
        <v>178</v>
      </c>
      <c r="AK43" s="203">
        <f>VLOOKUP($E43,女子,10,FALSE)</f>
        <v>0</v>
      </c>
      <c r="AL43" s="202"/>
      <c r="AM43" s="427" t="s">
        <v>384</v>
      </c>
      <c r="AN43" s="428"/>
      <c r="AO43" s="158" t="s">
        <v>233</v>
      </c>
      <c r="AP43" s="297">
        <f>AP41</f>
        <v>0</v>
      </c>
      <c r="AQ43" s="297"/>
      <c r="AR43" s="297"/>
      <c r="AS43" s="161" t="s">
        <v>234</v>
      </c>
      <c r="AT43" s="298">
        <f>AT41</f>
        <v>0</v>
      </c>
      <c r="AU43" s="298"/>
      <c r="AV43" s="298"/>
      <c r="AW43" s="63"/>
      <c r="AX43" s="63"/>
      <c r="AY43" s="63"/>
      <c r="AZ43" s="63"/>
      <c r="BA43" s="63"/>
      <c r="BB43" s="63"/>
      <c r="BC43" s="63"/>
      <c r="BD43" s="63"/>
      <c r="BE43" s="63"/>
      <c r="BF43" s="160"/>
      <c r="BG43" s="65"/>
      <c r="BH43" s="65"/>
      <c r="BI43" s="299" t="s">
        <v>235</v>
      </c>
      <c r="BJ43" s="295">
        <f>BJ41:BJ41</f>
        <v>0</v>
      </c>
      <c r="BK43" s="295"/>
      <c r="BL43" s="295"/>
      <c r="BM43" s="216" t="s">
        <v>234</v>
      </c>
      <c r="BN43" s="295">
        <f>BN41:BN41</f>
        <v>0</v>
      </c>
      <c r="BO43" s="295"/>
      <c r="BP43" s="295"/>
      <c r="BQ43" s="216" t="s">
        <v>234</v>
      </c>
      <c r="BR43" s="214">
        <f>BR41:BR41</f>
        <v>0</v>
      </c>
      <c r="BS43" s="214"/>
      <c r="BT43" s="214"/>
      <c r="BU43" s="855"/>
      <c r="BV43" s="856"/>
      <c r="BW43" s="859"/>
      <c r="BX43" s="860"/>
      <c r="BY43" s="861"/>
      <c r="BZ43" s="59"/>
      <c r="CA43" s="47"/>
      <c r="CB43" s="47"/>
      <c r="CC43" s="47"/>
    </row>
    <row r="44" spans="2:81" s="49" customFormat="1" ht="21" customHeight="1">
      <c r="B44" s="322"/>
      <c r="C44" s="323"/>
      <c r="D44" s="324"/>
      <c r="E44" s="325"/>
      <c r="F44" s="325"/>
      <c r="G44" s="306"/>
      <c r="H44" s="329"/>
      <c r="I44" s="326"/>
      <c r="J44" s="327"/>
      <c r="K44" s="327"/>
      <c r="L44" s="328"/>
      <c r="M44" s="287">
        <f>VLOOKUP($E43,女子,8,FALSE)</f>
        <v>0</v>
      </c>
      <c r="N44" s="288"/>
      <c r="O44" s="288"/>
      <c r="P44" s="288"/>
      <c r="Q44" s="289"/>
      <c r="R44" s="288">
        <f>VLOOKUP($E43,女子,9,FALSE)</f>
        <v>0</v>
      </c>
      <c r="S44" s="288"/>
      <c r="T44" s="288"/>
      <c r="U44" s="288"/>
      <c r="V44" s="290"/>
      <c r="W44" s="318"/>
      <c r="X44" s="319"/>
      <c r="Y44" s="320"/>
      <c r="Z44" s="300"/>
      <c r="AA44" s="321"/>
      <c r="AB44" s="311"/>
      <c r="AC44" s="302"/>
      <c r="AD44" s="313"/>
      <c r="AE44" s="302"/>
      <c r="AF44" s="302"/>
      <c r="AG44" s="313"/>
      <c r="AH44" s="302"/>
      <c r="AI44" s="302"/>
      <c r="AJ44" s="304"/>
      <c r="AK44" s="305"/>
      <c r="AL44" s="306"/>
      <c r="AM44" s="383"/>
      <c r="AN44" s="384"/>
      <c r="AO44" s="291">
        <f>AO42</f>
        <v>0</v>
      </c>
      <c r="AP44" s="292"/>
      <c r="AQ44" s="292"/>
      <c r="AR44" s="292"/>
      <c r="AS44" s="292"/>
      <c r="AT44" s="292"/>
      <c r="AU44" s="292"/>
      <c r="AV44" s="292"/>
      <c r="AW44" s="292"/>
      <c r="AX44" s="292"/>
      <c r="AY44" s="292"/>
      <c r="AZ44" s="292"/>
      <c r="BA44" s="292"/>
      <c r="BB44" s="292"/>
      <c r="BC44" s="292"/>
      <c r="BD44" s="292"/>
      <c r="BE44" s="292"/>
      <c r="BF44" s="292"/>
      <c r="BG44" s="292"/>
      <c r="BH44" s="293"/>
      <c r="BI44" s="300"/>
      <c r="BJ44" s="296"/>
      <c r="BK44" s="296"/>
      <c r="BL44" s="296"/>
      <c r="BM44" s="294"/>
      <c r="BN44" s="296"/>
      <c r="BO44" s="296"/>
      <c r="BP44" s="296"/>
      <c r="BQ44" s="294"/>
      <c r="BR44" s="296"/>
      <c r="BS44" s="296"/>
      <c r="BT44" s="296"/>
      <c r="BU44" s="857"/>
      <c r="BV44" s="880"/>
      <c r="BW44" s="862"/>
      <c r="BX44" s="881"/>
      <c r="BY44" s="882"/>
      <c r="BZ44" s="60"/>
      <c r="CA44" s="1"/>
      <c r="CB44" s="1"/>
      <c r="CC44" s="1"/>
    </row>
    <row r="45" spans="2:81" s="48" customFormat="1" ht="9.75" customHeight="1">
      <c r="B45" s="266">
        <v>3</v>
      </c>
      <c r="C45" s="267"/>
      <c r="D45" s="270" t="s">
        <v>248</v>
      </c>
      <c r="E45" s="272">
        <v>60</v>
      </c>
      <c r="F45" s="272"/>
      <c r="G45" s="202"/>
      <c r="H45" s="280">
        <f>VLOOKUP(E45,女子,2,FALSE)</f>
        <v>0</v>
      </c>
      <c r="I45" s="274" t="str">
        <f>VLOOKUP($E45,女子,3,FALSE)</f>
        <v>選手</v>
      </c>
      <c r="J45" s="275"/>
      <c r="K45" s="275"/>
      <c r="L45" s="276"/>
      <c r="M45" s="255">
        <f>VLOOKUP($E45,女子,15,FALSE)</f>
      </c>
      <c r="N45" s="256"/>
      <c r="O45" s="256"/>
      <c r="P45" s="256"/>
      <c r="Q45" s="257"/>
      <c r="R45" s="256">
        <f>VLOOKUP($E45,女子,16,FALSE)</f>
      </c>
      <c r="S45" s="256"/>
      <c r="T45" s="256"/>
      <c r="U45" s="256"/>
      <c r="V45" s="256"/>
      <c r="W45" s="258" t="str">
        <f>VLOOKUP($E45,女子,4,FALSE)</f>
        <v>女</v>
      </c>
      <c r="X45" s="259"/>
      <c r="Y45" s="260"/>
      <c r="Z45" s="212" t="str">
        <f>VLOOKUP($E45,女子,5,FALSE)</f>
        <v>平成</v>
      </c>
      <c r="AA45" s="264"/>
      <c r="AB45" s="249">
        <f>VLOOKUP($E45,女子,11,FALSE)</f>
        <v>0</v>
      </c>
      <c r="AC45" s="250"/>
      <c r="AD45" s="252" t="s">
        <v>227</v>
      </c>
      <c r="AE45" s="209">
        <f>VLOOKUP($E45,女子,12,FALSE)</f>
        <v>0</v>
      </c>
      <c r="AF45" s="207"/>
      <c r="AG45" s="254" t="s">
        <v>228</v>
      </c>
      <c r="AH45" s="209">
        <f>VLOOKUP($E45,女子,13,FALSE)</f>
        <v>0</v>
      </c>
      <c r="AI45" s="207"/>
      <c r="AJ45" s="205" t="s">
        <v>178</v>
      </c>
      <c r="AK45" s="203">
        <f>VLOOKUP($E45,女子,10,FALSE)</f>
        <v>0</v>
      </c>
      <c r="AL45" s="202"/>
      <c r="AM45" s="427" t="s">
        <v>384</v>
      </c>
      <c r="AN45" s="428"/>
      <c r="AO45" s="163" t="s">
        <v>233</v>
      </c>
      <c r="AP45" s="217">
        <f>AP43</f>
        <v>0</v>
      </c>
      <c r="AQ45" s="217"/>
      <c r="AR45" s="217"/>
      <c r="AS45" s="162" t="s">
        <v>234</v>
      </c>
      <c r="AT45" s="216">
        <f>AT43</f>
        <v>0</v>
      </c>
      <c r="AU45" s="216"/>
      <c r="AV45" s="216"/>
      <c r="AW45" s="71"/>
      <c r="AX45" s="71"/>
      <c r="AY45" s="71"/>
      <c r="AZ45" s="71"/>
      <c r="BA45" s="71"/>
      <c r="BB45" s="71"/>
      <c r="BC45" s="71"/>
      <c r="BD45" s="71"/>
      <c r="BE45" s="71"/>
      <c r="BF45" s="167"/>
      <c r="BG45" s="73"/>
      <c r="BH45" s="74"/>
      <c r="BI45" s="212" t="s">
        <v>235</v>
      </c>
      <c r="BJ45" s="214">
        <f>BJ43:BJ43</f>
        <v>0</v>
      </c>
      <c r="BK45" s="214"/>
      <c r="BL45" s="214"/>
      <c r="BM45" s="216" t="s">
        <v>234</v>
      </c>
      <c r="BN45" s="214">
        <f>BN43:BN43</f>
        <v>0</v>
      </c>
      <c r="BO45" s="214"/>
      <c r="BP45" s="214"/>
      <c r="BQ45" s="216" t="s">
        <v>234</v>
      </c>
      <c r="BR45" s="244">
        <f>BR43:BR43</f>
        <v>0</v>
      </c>
      <c r="BS45" s="244"/>
      <c r="BT45" s="244"/>
      <c r="BU45" s="855"/>
      <c r="BV45" s="856"/>
      <c r="BW45" s="859"/>
      <c r="BX45" s="860"/>
      <c r="BY45" s="861"/>
      <c r="BZ45" s="59"/>
      <c r="CA45" s="47"/>
      <c r="CB45" s="47"/>
      <c r="CC45" s="47"/>
    </row>
    <row r="46" spans="2:81" s="49" customFormat="1" ht="21" customHeight="1" thickBot="1">
      <c r="B46" s="268"/>
      <c r="C46" s="269"/>
      <c r="D46" s="271"/>
      <c r="E46" s="273"/>
      <c r="F46" s="273"/>
      <c r="G46" s="200"/>
      <c r="H46" s="281"/>
      <c r="I46" s="277"/>
      <c r="J46" s="278"/>
      <c r="K46" s="278"/>
      <c r="L46" s="279"/>
      <c r="M46" s="240">
        <f>VLOOKUP($E45,女子,8,FALSE)</f>
        <v>0</v>
      </c>
      <c r="N46" s="241"/>
      <c r="O46" s="241"/>
      <c r="P46" s="241"/>
      <c r="Q46" s="242"/>
      <c r="R46" s="241">
        <f>VLOOKUP($E45,女子,9,FALSE)</f>
        <v>0</v>
      </c>
      <c r="S46" s="241"/>
      <c r="T46" s="241"/>
      <c r="U46" s="241"/>
      <c r="V46" s="243"/>
      <c r="W46" s="261"/>
      <c r="X46" s="262"/>
      <c r="Y46" s="263"/>
      <c r="Z46" s="213"/>
      <c r="AA46" s="265"/>
      <c r="AB46" s="251"/>
      <c r="AC46" s="206"/>
      <c r="AD46" s="253"/>
      <c r="AE46" s="206"/>
      <c r="AF46" s="206"/>
      <c r="AG46" s="253"/>
      <c r="AH46" s="206"/>
      <c r="AI46" s="206"/>
      <c r="AJ46" s="204"/>
      <c r="AK46" s="201"/>
      <c r="AL46" s="200"/>
      <c r="AM46" s="908"/>
      <c r="AN46" s="909"/>
      <c r="AO46" s="215">
        <f>AO44</f>
        <v>0</v>
      </c>
      <c r="AP46" s="211"/>
      <c r="AQ46" s="211"/>
      <c r="AR46" s="211"/>
      <c r="AS46" s="211"/>
      <c r="AT46" s="211"/>
      <c r="AU46" s="211"/>
      <c r="AV46" s="211"/>
      <c r="AW46" s="211"/>
      <c r="AX46" s="211"/>
      <c r="AY46" s="211"/>
      <c r="AZ46" s="211"/>
      <c r="BA46" s="211"/>
      <c r="BB46" s="211"/>
      <c r="BC46" s="211"/>
      <c r="BD46" s="211"/>
      <c r="BE46" s="211"/>
      <c r="BF46" s="211"/>
      <c r="BG46" s="211"/>
      <c r="BH46" s="210"/>
      <c r="BI46" s="213"/>
      <c r="BJ46" s="245"/>
      <c r="BK46" s="245"/>
      <c r="BL46" s="245"/>
      <c r="BM46" s="208"/>
      <c r="BN46" s="245"/>
      <c r="BO46" s="245"/>
      <c r="BP46" s="245"/>
      <c r="BQ46" s="208"/>
      <c r="BR46" s="245"/>
      <c r="BS46" s="245"/>
      <c r="BT46" s="245"/>
      <c r="BU46" s="841"/>
      <c r="BV46" s="842"/>
      <c r="BW46" s="846"/>
      <c r="BX46" s="847"/>
      <c r="BY46" s="848"/>
      <c r="BZ46" s="60"/>
      <c r="CA46" s="1"/>
      <c r="CB46" s="1"/>
      <c r="CC46" s="1"/>
    </row>
    <row r="47" spans="2:81" s="48" customFormat="1" ht="9.75" customHeight="1">
      <c r="B47" s="747">
        <v>3</v>
      </c>
      <c r="C47" s="748"/>
      <c r="D47" s="749" t="s">
        <v>249</v>
      </c>
      <c r="E47" s="272">
        <v>61</v>
      </c>
      <c r="F47" s="272"/>
      <c r="G47" s="202"/>
      <c r="H47" s="666">
        <f>VLOOKUP(E47,女子,2,FALSE)</f>
        <v>0</v>
      </c>
      <c r="I47" s="750" t="str">
        <f>VLOOKUP($E47,女子,3,FALSE)</f>
        <v>選手</v>
      </c>
      <c r="J47" s="751"/>
      <c r="K47" s="751"/>
      <c r="L47" s="752"/>
      <c r="M47" s="447">
        <f>VLOOKUP($E47,女子,15,FALSE)</f>
      </c>
      <c r="N47" s="448"/>
      <c r="O47" s="448"/>
      <c r="P47" s="448"/>
      <c r="Q47" s="449"/>
      <c r="R47" s="448">
        <f>VLOOKUP($E47,女子,16,FALSE)</f>
      </c>
      <c r="S47" s="448"/>
      <c r="T47" s="448"/>
      <c r="U47" s="448"/>
      <c r="V47" s="448"/>
      <c r="W47" s="753" t="str">
        <f>VLOOKUP($E47,女子,4,FALSE)</f>
        <v>女</v>
      </c>
      <c r="X47" s="451"/>
      <c r="Y47" s="754"/>
      <c r="Z47" s="877" t="str">
        <f>VLOOKUP($E47,女子,5,FALSE)</f>
        <v>平成</v>
      </c>
      <c r="AA47" s="879"/>
      <c r="AB47" s="756">
        <f>VLOOKUP($E47,女子,11,FALSE)</f>
        <v>0</v>
      </c>
      <c r="AC47" s="438"/>
      <c r="AD47" s="743" t="s">
        <v>227</v>
      </c>
      <c r="AE47" s="744">
        <f>VLOOKUP($E47,女子,12,FALSE)</f>
        <v>0</v>
      </c>
      <c r="AF47" s="878"/>
      <c r="AG47" s="746" t="s">
        <v>228</v>
      </c>
      <c r="AH47" s="744">
        <f>VLOOKUP($E47,女子,13,FALSE)</f>
        <v>0</v>
      </c>
      <c r="AI47" s="878"/>
      <c r="AJ47" s="739" t="s">
        <v>178</v>
      </c>
      <c r="AK47" s="740">
        <f>VLOOKUP($E47,女子,10,FALSE)</f>
        <v>0</v>
      </c>
      <c r="AL47" s="741"/>
      <c r="AM47" s="910" t="s">
        <v>384</v>
      </c>
      <c r="AN47" s="911"/>
      <c r="AO47" s="169" t="s">
        <v>233</v>
      </c>
      <c r="AP47" s="876">
        <f>AP45</f>
        <v>0</v>
      </c>
      <c r="AQ47" s="876"/>
      <c r="AR47" s="876"/>
      <c r="AS47" s="168" t="s">
        <v>234</v>
      </c>
      <c r="AT47" s="875">
        <f>AT45</f>
        <v>0</v>
      </c>
      <c r="AU47" s="875"/>
      <c r="AV47" s="875"/>
      <c r="AW47" s="78"/>
      <c r="AX47" s="78"/>
      <c r="AY47" s="78"/>
      <c r="AZ47" s="78"/>
      <c r="BA47" s="78"/>
      <c r="BB47" s="78"/>
      <c r="BC47" s="78"/>
      <c r="BD47" s="78"/>
      <c r="BE47" s="78"/>
      <c r="BF47" s="170"/>
      <c r="BG47" s="80"/>
      <c r="BH47" s="81"/>
      <c r="BI47" s="877" t="s">
        <v>235</v>
      </c>
      <c r="BJ47" s="474">
        <f>BJ45:BJ45</f>
        <v>0</v>
      </c>
      <c r="BK47" s="474"/>
      <c r="BL47" s="474"/>
      <c r="BM47" s="875" t="s">
        <v>234</v>
      </c>
      <c r="BN47" s="474">
        <f>BN45:BN45</f>
        <v>0</v>
      </c>
      <c r="BO47" s="474"/>
      <c r="BP47" s="474"/>
      <c r="BQ47" s="875" t="s">
        <v>234</v>
      </c>
      <c r="BR47" s="735">
        <f>BR45:BR45</f>
        <v>0</v>
      </c>
      <c r="BS47" s="735"/>
      <c r="BT47" s="735"/>
      <c r="BU47" s="870"/>
      <c r="BV47" s="871"/>
      <c r="BW47" s="872"/>
      <c r="BX47" s="873"/>
      <c r="BY47" s="874"/>
      <c r="BZ47" s="59"/>
      <c r="CA47" s="47"/>
      <c r="CB47" s="47"/>
      <c r="CC47" s="47"/>
    </row>
    <row r="48" spans="2:81" s="49" customFormat="1" ht="21" customHeight="1">
      <c r="B48" s="729"/>
      <c r="C48" s="730"/>
      <c r="D48" s="324"/>
      <c r="E48" s="325"/>
      <c r="F48" s="325"/>
      <c r="G48" s="306"/>
      <c r="H48" s="664"/>
      <c r="I48" s="326"/>
      <c r="J48" s="731"/>
      <c r="K48" s="731"/>
      <c r="L48" s="732"/>
      <c r="M48" s="287">
        <f>VLOOKUP($E47,女子,8,FALSE)</f>
        <v>0</v>
      </c>
      <c r="N48" s="288"/>
      <c r="O48" s="288"/>
      <c r="P48" s="288"/>
      <c r="Q48" s="289"/>
      <c r="R48" s="288">
        <f>VLOOKUP($E47,女子,9,FALSE)</f>
        <v>0</v>
      </c>
      <c r="S48" s="288"/>
      <c r="T48" s="288"/>
      <c r="U48" s="288"/>
      <c r="V48" s="290"/>
      <c r="W48" s="318"/>
      <c r="X48" s="725"/>
      <c r="Y48" s="726"/>
      <c r="Z48" s="300"/>
      <c r="AA48" s="869"/>
      <c r="AB48" s="867"/>
      <c r="AC48" s="866"/>
      <c r="AD48" s="868"/>
      <c r="AE48" s="866"/>
      <c r="AF48" s="866"/>
      <c r="AG48" s="868"/>
      <c r="AH48" s="866"/>
      <c r="AI48" s="866"/>
      <c r="AJ48" s="717"/>
      <c r="AK48" s="305"/>
      <c r="AL48" s="718"/>
      <c r="AM48" s="383"/>
      <c r="AN48" s="912"/>
      <c r="AO48" s="706">
        <f>AO46</f>
        <v>0</v>
      </c>
      <c r="AP48" s="707"/>
      <c r="AQ48" s="707"/>
      <c r="AR48" s="707"/>
      <c r="AS48" s="707"/>
      <c r="AT48" s="707"/>
      <c r="AU48" s="707"/>
      <c r="AV48" s="707"/>
      <c r="AW48" s="707"/>
      <c r="AX48" s="707"/>
      <c r="AY48" s="707"/>
      <c r="AZ48" s="707"/>
      <c r="BA48" s="707"/>
      <c r="BB48" s="707"/>
      <c r="BC48" s="707"/>
      <c r="BD48" s="707"/>
      <c r="BE48" s="707"/>
      <c r="BF48" s="707"/>
      <c r="BG48" s="707"/>
      <c r="BH48" s="708"/>
      <c r="BI48" s="300"/>
      <c r="BJ48" s="711"/>
      <c r="BK48" s="711"/>
      <c r="BL48" s="711"/>
      <c r="BM48" s="865"/>
      <c r="BN48" s="711"/>
      <c r="BO48" s="711"/>
      <c r="BP48" s="711"/>
      <c r="BQ48" s="865"/>
      <c r="BR48" s="711"/>
      <c r="BS48" s="711"/>
      <c r="BT48" s="711"/>
      <c r="BU48" s="857"/>
      <c r="BV48" s="858"/>
      <c r="BW48" s="862"/>
      <c r="BX48" s="863"/>
      <c r="BY48" s="864"/>
      <c r="BZ48" s="60"/>
      <c r="CA48" s="1"/>
      <c r="CB48" s="1"/>
      <c r="CC48" s="1"/>
    </row>
    <row r="49" spans="2:81" s="48" customFormat="1" ht="9.75" customHeight="1">
      <c r="B49" s="266">
        <v>3</v>
      </c>
      <c r="C49" s="267"/>
      <c r="D49" s="270" t="s">
        <v>250</v>
      </c>
      <c r="E49" s="272">
        <v>62</v>
      </c>
      <c r="F49" s="272"/>
      <c r="G49" s="202"/>
      <c r="H49" s="280">
        <f>VLOOKUP(E49,女子,2,FALSE)</f>
        <v>0</v>
      </c>
      <c r="I49" s="274" t="str">
        <f>VLOOKUP($E49,女子,3,FALSE)</f>
        <v>選手</v>
      </c>
      <c r="J49" s="275"/>
      <c r="K49" s="275"/>
      <c r="L49" s="276"/>
      <c r="M49" s="255">
        <f>VLOOKUP($E49,女子,15,FALSE)</f>
      </c>
      <c r="N49" s="256"/>
      <c r="O49" s="256"/>
      <c r="P49" s="256"/>
      <c r="Q49" s="257"/>
      <c r="R49" s="256">
        <f>VLOOKUP($E49,女子,16,FALSE)</f>
      </c>
      <c r="S49" s="256"/>
      <c r="T49" s="256"/>
      <c r="U49" s="256"/>
      <c r="V49" s="256"/>
      <c r="W49" s="258" t="str">
        <f>VLOOKUP($E49,女子,4,FALSE)</f>
        <v>女</v>
      </c>
      <c r="X49" s="259"/>
      <c r="Y49" s="260"/>
      <c r="Z49" s="212" t="str">
        <f>VLOOKUP($E49,女子,5,FALSE)</f>
        <v>平成</v>
      </c>
      <c r="AA49" s="264"/>
      <c r="AB49" s="249">
        <f>VLOOKUP($E49,女子,11,FALSE)</f>
        <v>0</v>
      </c>
      <c r="AC49" s="250"/>
      <c r="AD49" s="252" t="s">
        <v>227</v>
      </c>
      <c r="AE49" s="209">
        <f>VLOOKUP($E49,女子,12,FALSE)</f>
        <v>0</v>
      </c>
      <c r="AF49" s="207"/>
      <c r="AG49" s="254" t="s">
        <v>228</v>
      </c>
      <c r="AH49" s="209">
        <f>VLOOKUP($E49,女子,13,FALSE)</f>
        <v>0</v>
      </c>
      <c r="AI49" s="207"/>
      <c r="AJ49" s="205" t="s">
        <v>178</v>
      </c>
      <c r="AK49" s="203">
        <f>VLOOKUP($E49,女子,10,FALSE)</f>
        <v>0</v>
      </c>
      <c r="AL49" s="202"/>
      <c r="AM49" s="427" t="s">
        <v>384</v>
      </c>
      <c r="AN49" s="428"/>
      <c r="AO49" s="163" t="s">
        <v>233</v>
      </c>
      <c r="AP49" s="217">
        <f>AP47</f>
        <v>0</v>
      </c>
      <c r="AQ49" s="217"/>
      <c r="AR49" s="217"/>
      <c r="AS49" s="162" t="s">
        <v>234</v>
      </c>
      <c r="AT49" s="216">
        <f>AT47</f>
        <v>0</v>
      </c>
      <c r="AU49" s="216"/>
      <c r="AV49" s="216"/>
      <c r="AW49" s="71"/>
      <c r="AX49" s="71"/>
      <c r="AY49" s="71"/>
      <c r="AZ49" s="71"/>
      <c r="BA49" s="71"/>
      <c r="BB49" s="71"/>
      <c r="BC49" s="71"/>
      <c r="BD49" s="71"/>
      <c r="BE49" s="71"/>
      <c r="BF49" s="167"/>
      <c r="BG49" s="73"/>
      <c r="BH49" s="74"/>
      <c r="BI49" s="212" t="s">
        <v>235</v>
      </c>
      <c r="BJ49" s="214">
        <f>BJ47:BJ47</f>
        <v>0</v>
      </c>
      <c r="BK49" s="214"/>
      <c r="BL49" s="214"/>
      <c r="BM49" s="216" t="s">
        <v>234</v>
      </c>
      <c r="BN49" s="214">
        <f>BN47:BN47</f>
        <v>0</v>
      </c>
      <c r="BO49" s="214"/>
      <c r="BP49" s="214"/>
      <c r="BQ49" s="216" t="s">
        <v>234</v>
      </c>
      <c r="BR49" s="244">
        <f>BR47:BR47</f>
        <v>0</v>
      </c>
      <c r="BS49" s="244"/>
      <c r="BT49" s="244"/>
      <c r="BU49" s="855"/>
      <c r="BV49" s="856"/>
      <c r="BW49" s="859"/>
      <c r="BX49" s="860"/>
      <c r="BY49" s="861"/>
      <c r="BZ49" s="59"/>
      <c r="CA49" s="47"/>
      <c r="CB49" s="47"/>
      <c r="CC49" s="47"/>
    </row>
    <row r="50" spans="2:81" s="49" customFormat="1" ht="21" customHeight="1">
      <c r="B50" s="729"/>
      <c r="C50" s="730"/>
      <c r="D50" s="324"/>
      <c r="E50" s="325"/>
      <c r="F50" s="325"/>
      <c r="G50" s="306"/>
      <c r="H50" s="664"/>
      <c r="I50" s="326"/>
      <c r="J50" s="731"/>
      <c r="K50" s="731"/>
      <c r="L50" s="732"/>
      <c r="M50" s="287">
        <f>VLOOKUP($E49,女子,8,FALSE)</f>
        <v>0</v>
      </c>
      <c r="N50" s="288"/>
      <c r="O50" s="288"/>
      <c r="P50" s="288"/>
      <c r="Q50" s="289"/>
      <c r="R50" s="288">
        <f>VLOOKUP($E49,女子,9,FALSE)</f>
        <v>0</v>
      </c>
      <c r="S50" s="288"/>
      <c r="T50" s="288"/>
      <c r="U50" s="288"/>
      <c r="V50" s="290"/>
      <c r="W50" s="318"/>
      <c r="X50" s="725"/>
      <c r="Y50" s="726"/>
      <c r="Z50" s="300"/>
      <c r="AA50" s="869"/>
      <c r="AB50" s="867"/>
      <c r="AC50" s="866"/>
      <c r="AD50" s="868"/>
      <c r="AE50" s="866"/>
      <c r="AF50" s="866"/>
      <c r="AG50" s="868"/>
      <c r="AH50" s="866"/>
      <c r="AI50" s="866"/>
      <c r="AJ50" s="717"/>
      <c r="AK50" s="305"/>
      <c r="AL50" s="718"/>
      <c r="AM50" s="383"/>
      <c r="AN50" s="912"/>
      <c r="AO50" s="706">
        <f>AO48</f>
        <v>0</v>
      </c>
      <c r="AP50" s="707"/>
      <c r="AQ50" s="707"/>
      <c r="AR50" s="707"/>
      <c r="AS50" s="707"/>
      <c r="AT50" s="707"/>
      <c r="AU50" s="707"/>
      <c r="AV50" s="707"/>
      <c r="AW50" s="707"/>
      <c r="AX50" s="707"/>
      <c r="AY50" s="707"/>
      <c r="AZ50" s="707"/>
      <c r="BA50" s="707"/>
      <c r="BB50" s="707"/>
      <c r="BC50" s="707"/>
      <c r="BD50" s="707"/>
      <c r="BE50" s="707"/>
      <c r="BF50" s="707"/>
      <c r="BG50" s="707"/>
      <c r="BH50" s="708"/>
      <c r="BI50" s="300"/>
      <c r="BJ50" s="711"/>
      <c r="BK50" s="711"/>
      <c r="BL50" s="711"/>
      <c r="BM50" s="865"/>
      <c r="BN50" s="711"/>
      <c r="BO50" s="711"/>
      <c r="BP50" s="711"/>
      <c r="BQ50" s="865"/>
      <c r="BR50" s="711"/>
      <c r="BS50" s="711"/>
      <c r="BT50" s="711"/>
      <c r="BU50" s="857"/>
      <c r="BV50" s="858"/>
      <c r="BW50" s="862"/>
      <c r="BX50" s="863"/>
      <c r="BY50" s="864"/>
      <c r="BZ50" s="60"/>
      <c r="CA50" s="1"/>
      <c r="CB50" s="1"/>
      <c r="CC50" s="1"/>
    </row>
    <row r="51" spans="2:81" s="48" customFormat="1" ht="9.75" customHeight="1">
      <c r="B51" s="266">
        <v>3</v>
      </c>
      <c r="C51" s="267"/>
      <c r="D51" s="270" t="s">
        <v>251</v>
      </c>
      <c r="E51" s="272">
        <v>63</v>
      </c>
      <c r="F51" s="272"/>
      <c r="G51" s="202"/>
      <c r="H51" s="280">
        <f>VLOOKUP(E51,女子,2,FALSE)</f>
        <v>0</v>
      </c>
      <c r="I51" s="274" t="str">
        <f>VLOOKUP($E51,女子,3,FALSE)</f>
        <v>選手</v>
      </c>
      <c r="J51" s="275"/>
      <c r="K51" s="275"/>
      <c r="L51" s="276"/>
      <c r="M51" s="255">
        <f>VLOOKUP($E51,女子,15,FALSE)</f>
      </c>
      <c r="N51" s="256"/>
      <c r="O51" s="256"/>
      <c r="P51" s="256"/>
      <c r="Q51" s="257"/>
      <c r="R51" s="256">
        <f>VLOOKUP($E51,女子,16,FALSE)</f>
      </c>
      <c r="S51" s="256"/>
      <c r="T51" s="256"/>
      <c r="U51" s="256"/>
      <c r="V51" s="256"/>
      <c r="W51" s="258" t="str">
        <f>VLOOKUP($E51,女子,4,FALSE)</f>
        <v>女</v>
      </c>
      <c r="X51" s="259"/>
      <c r="Y51" s="260"/>
      <c r="Z51" s="212" t="str">
        <f>VLOOKUP($E51,女子,5,FALSE)</f>
        <v>平成</v>
      </c>
      <c r="AA51" s="264"/>
      <c r="AB51" s="249">
        <f>VLOOKUP($E51,女子,11,FALSE)</f>
        <v>0</v>
      </c>
      <c r="AC51" s="250"/>
      <c r="AD51" s="252" t="s">
        <v>227</v>
      </c>
      <c r="AE51" s="209">
        <f>VLOOKUP($E51,女子,12,FALSE)</f>
        <v>0</v>
      </c>
      <c r="AF51" s="207"/>
      <c r="AG51" s="254" t="s">
        <v>228</v>
      </c>
      <c r="AH51" s="209">
        <f>VLOOKUP($E51,女子,13,FALSE)</f>
        <v>0</v>
      </c>
      <c r="AI51" s="207"/>
      <c r="AJ51" s="205" t="s">
        <v>178</v>
      </c>
      <c r="AK51" s="203">
        <f>VLOOKUP($E51,女子,10,FALSE)</f>
        <v>0</v>
      </c>
      <c r="AL51" s="202"/>
      <c r="AM51" s="427" t="s">
        <v>384</v>
      </c>
      <c r="AN51" s="428"/>
      <c r="AO51" s="163" t="s">
        <v>233</v>
      </c>
      <c r="AP51" s="217">
        <f>AP49</f>
        <v>0</v>
      </c>
      <c r="AQ51" s="217"/>
      <c r="AR51" s="217"/>
      <c r="AS51" s="162" t="s">
        <v>234</v>
      </c>
      <c r="AT51" s="216">
        <f>AT49</f>
        <v>0</v>
      </c>
      <c r="AU51" s="216"/>
      <c r="AV51" s="216"/>
      <c r="AW51" s="71"/>
      <c r="AX51" s="71"/>
      <c r="AY51" s="71"/>
      <c r="AZ51" s="71"/>
      <c r="BA51" s="71"/>
      <c r="BB51" s="71"/>
      <c r="BC51" s="71"/>
      <c r="BD51" s="71"/>
      <c r="BE51" s="71"/>
      <c r="BF51" s="167"/>
      <c r="BG51" s="73"/>
      <c r="BH51" s="74"/>
      <c r="BI51" s="212" t="s">
        <v>235</v>
      </c>
      <c r="BJ51" s="214">
        <f>BJ49:BJ49</f>
        <v>0</v>
      </c>
      <c r="BK51" s="214"/>
      <c r="BL51" s="214"/>
      <c r="BM51" s="216" t="s">
        <v>234</v>
      </c>
      <c r="BN51" s="214">
        <f>BN49:BN49</f>
        <v>0</v>
      </c>
      <c r="BO51" s="214"/>
      <c r="BP51" s="214"/>
      <c r="BQ51" s="216" t="s">
        <v>234</v>
      </c>
      <c r="BR51" s="244">
        <f>BR49:BR49</f>
        <v>0</v>
      </c>
      <c r="BS51" s="244"/>
      <c r="BT51" s="244"/>
      <c r="BU51" s="855"/>
      <c r="BV51" s="856"/>
      <c r="BW51" s="859"/>
      <c r="BX51" s="860"/>
      <c r="BY51" s="861"/>
      <c r="BZ51" s="59"/>
      <c r="CA51" s="47"/>
      <c r="CB51" s="47"/>
      <c r="CC51" s="47"/>
    </row>
    <row r="52" spans="2:81" s="49" customFormat="1" ht="21" customHeight="1">
      <c r="B52" s="729"/>
      <c r="C52" s="730"/>
      <c r="D52" s="324"/>
      <c r="E52" s="325"/>
      <c r="F52" s="325"/>
      <c r="G52" s="306"/>
      <c r="H52" s="664"/>
      <c r="I52" s="326"/>
      <c r="J52" s="731"/>
      <c r="K52" s="731"/>
      <c r="L52" s="732"/>
      <c r="M52" s="287">
        <f>VLOOKUP($E51,女子,8,FALSE)</f>
        <v>0</v>
      </c>
      <c r="N52" s="288"/>
      <c r="O52" s="288"/>
      <c r="P52" s="288"/>
      <c r="Q52" s="289"/>
      <c r="R52" s="288">
        <f>VLOOKUP($E51,女子,9,FALSE)</f>
        <v>0</v>
      </c>
      <c r="S52" s="288"/>
      <c r="T52" s="288"/>
      <c r="U52" s="288"/>
      <c r="V52" s="290"/>
      <c r="W52" s="318"/>
      <c r="X52" s="725"/>
      <c r="Y52" s="726"/>
      <c r="Z52" s="300"/>
      <c r="AA52" s="869"/>
      <c r="AB52" s="867"/>
      <c r="AC52" s="866"/>
      <c r="AD52" s="868"/>
      <c r="AE52" s="866"/>
      <c r="AF52" s="866"/>
      <c r="AG52" s="868"/>
      <c r="AH52" s="866"/>
      <c r="AI52" s="866"/>
      <c r="AJ52" s="717"/>
      <c r="AK52" s="305"/>
      <c r="AL52" s="718"/>
      <c r="AM52" s="383"/>
      <c r="AN52" s="912"/>
      <c r="AO52" s="706">
        <f>AO50</f>
        <v>0</v>
      </c>
      <c r="AP52" s="707"/>
      <c r="AQ52" s="707"/>
      <c r="AR52" s="707"/>
      <c r="AS52" s="707"/>
      <c r="AT52" s="707"/>
      <c r="AU52" s="707"/>
      <c r="AV52" s="707"/>
      <c r="AW52" s="707"/>
      <c r="AX52" s="707"/>
      <c r="AY52" s="707"/>
      <c r="AZ52" s="707"/>
      <c r="BA52" s="707"/>
      <c r="BB52" s="707"/>
      <c r="BC52" s="707"/>
      <c r="BD52" s="707"/>
      <c r="BE52" s="707"/>
      <c r="BF52" s="707"/>
      <c r="BG52" s="707"/>
      <c r="BH52" s="708"/>
      <c r="BI52" s="300"/>
      <c r="BJ52" s="711"/>
      <c r="BK52" s="711"/>
      <c r="BL52" s="711"/>
      <c r="BM52" s="865"/>
      <c r="BN52" s="711"/>
      <c r="BO52" s="711"/>
      <c r="BP52" s="711"/>
      <c r="BQ52" s="865"/>
      <c r="BR52" s="711"/>
      <c r="BS52" s="711"/>
      <c r="BT52" s="711"/>
      <c r="BU52" s="857"/>
      <c r="BV52" s="858"/>
      <c r="BW52" s="862"/>
      <c r="BX52" s="863"/>
      <c r="BY52" s="864"/>
      <c r="BZ52" s="60"/>
      <c r="CA52" s="1"/>
      <c r="CB52" s="1"/>
      <c r="CC52" s="1"/>
    </row>
    <row r="53" spans="2:81" s="48" customFormat="1" ht="9.75" customHeight="1">
      <c r="B53" s="266">
        <v>3</v>
      </c>
      <c r="C53" s="267"/>
      <c r="D53" s="270" t="s">
        <v>252</v>
      </c>
      <c r="E53" s="272">
        <v>64</v>
      </c>
      <c r="F53" s="272"/>
      <c r="G53" s="202"/>
      <c r="H53" s="280">
        <f>VLOOKUP(E53,女子,2,FALSE)</f>
        <v>0</v>
      </c>
      <c r="I53" s="274" t="str">
        <f>VLOOKUP($E53,女子,3,FALSE)</f>
        <v>選手</v>
      </c>
      <c r="J53" s="275"/>
      <c r="K53" s="275"/>
      <c r="L53" s="276"/>
      <c r="M53" s="315">
        <f>VLOOKUP($E53,女子,15,FALSE)</f>
      </c>
      <c r="N53" s="316"/>
      <c r="O53" s="316"/>
      <c r="P53" s="316"/>
      <c r="Q53" s="317"/>
      <c r="R53" s="316">
        <f>VLOOKUP($E53,女子,16,FALSE)</f>
      </c>
      <c r="S53" s="316"/>
      <c r="T53" s="316"/>
      <c r="U53" s="316"/>
      <c r="V53" s="316"/>
      <c r="W53" s="258" t="str">
        <f>VLOOKUP($E53,女子,4,FALSE)</f>
        <v>女</v>
      </c>
      <c r="X53" s="259"/>
      <c r="Y53" s="260"/>
      <c r="Z53" s="212" t="str">
        <f>VLOOKUP($E53,女子,5,FALSE)</f>
        <v>平成</v>
      </c>
      <c r="AA53" s="264"/>
      <c r="AB53" s="249">
        <f>VLOOKUP($E53,女子,11,FALSE)</f>
        <v>0</v>
      </c>
      <c r="AC53" s="250"/>
      <c r="AD53" s="252" t="s">
        <v>227</v>
      </c>
      <c r="AE53" s="209">
        <f>VLOOKUP($E53,女子,12,FALSE)</f>
        <v>0</v>
      </c>
      <c r="AF53" s="207"/>
      <c r="AG53" s="254" t="s">
        <v>228</v>
      </c>
      <c r="AH53" s="209">
        <f>VLOOKUP($E53,女子,13,FALSE)</f>
        <v>0</v>
      </c>
      <c r="AI53" s="207"/>
      <c r="AJ53" s="205" t="s">
        <v>178</v>
      </c>
      <c r="AK53" s="203">
        <f>VLOOKUP($E53,女子,10,FALSE)</f>
        <v>0</v>
      </c>
      <c r="AL53" s="202"/>
      <c r="AM53" s="427" t="s">
        <v>384</v>
      </c>
      <c r="AN53" s="428"/>
      <c r="AO53" s="163" t="s">
        <v>233</v>
      </c>
      <c r="AP53" s="217">
        <f>AP51</f>
        <v>0</v>
      </c>
      <c r="AQ53" s="217"/>
      <c r="AR53" s="217"/>
      <c r="AS53" s="162" t="s">
        <v>234</v>
      </c>
      <c r="AT53" s="216">
        <f>AT51</f>
        <v>0</v>
      </c>
      <c r="AU53" s="216"/>
      <c r="AV53" s="216"/>
      <c r="AW53" s="71"/>
      <c r="AX53" s="71"/>
      <c r="AY53" s="71"/>
      <c r="AZ53" s="71"/>
      <c r="BA53" s="71"/>
      <c r="BB53" s="71"/>
      <c r="BC53" s="71"/>
      <c r="BD53" s="71"/>
      <c r="BE53" s="71"/>
      <c r="BF53" s="167"/>
      <c r="BG53" s="73"/>
      <c r="BH53" s="74"/>
      <c r="BI53" s="212" t="s">
        <v>235</v>
      </c>
      <c r="BJ53" s="214">
        <f>BJ51:BJ51</f>
        <v>0</v>
      </c>
      <c r="BK53" s="214"/>
      <c r="BL53" s="214"/>
      <c r="BM53" s="216" t="s">
        <v>234</v>
      </c>
      <c r="BN53" s="214">
        <f>BN51:BN51</f>
        <v>0</v>
      </c>
      <c r="BO53" s="214"/>
      <c r="BP53" s="214"/>
      <c r="BQ53" s="216" t="s">
        <v>234</v>
      </c>
      <c r="BR53" s="244">
        <f>BR51:BR51</f>
        <v>0</v>
      </c>
      <c r="BS53" s="244"/>
      <c r="BT53" s="244"/>
      <c r="BU53" s="855"/>
      <c r="BV53" s="856"/>
      <c r="BW53" s="859"/>
      <c r="BX53" s="860"/>
      <c r="BY53" s="861"/>
      <c r="BZ53" s="59"/>
      <c r="CA53" s="47"/>
      <c r="CB53" s="47"/>
      <c r="CC53" s="47"/>
    </row>
    <row r="54" spans="2:81" s="49" customFormat="1" ht="21" customHeight="1">
      <c r="B54" s="729"/>
      <c r="C54" s="730"/>
      <c r="D54" s="324"/>
      <c r="E54" s="325"/>
      <c r="F54" s="325"/>
      <c r="G54" s="306"/>
      <c r="H54" s="664"/>
      <c r="I54" s="326"/>
      <c r="J54" s="731"/>
      <c r="K54" s="731"/>
      <c r="L54" s="732"/>
      <c r="M54" s="287">
        <f>VLOOKUP($E53,女子,8,FALSE)</f>
        <v>0</v>
      </c>
      <c r="N54" s="288"/>
      <c r="O54" s="288"/>
      <c r="P54" s="288"/>
      <c r="Q54" s="289"/>
      <c r="R54" s="288">
        <f>VLOOKUP($E53,女子,9,FALSE)</f>
        <v>0</v>
      </c>
      <c r="S54" s="288"/>
      <c r="T54" s="288"/>
      <c r="U54" s="288"/>
      <c r="V54" s="290"/>
      <c r="W54" s="318"/>
      <c r="X54" s="725"/>
      <c r="Y54" s="726"/>
      <c r="Z54" s="300"/>
      <c r="AA54" s="869"/>
      <c r="AB54" s="867"/>
      <c r="AC54" s="866"/>
      <c r="AD54" s="868"/>
      <c r="AE54" s="866"/>
      <c r="AF54" s="866"/>
      <c r="AG54" s="868"/>
      <c r="AH54" s="866"/>
      <c r="AI54" s="866"/>
      <c r="AJ54" s="717"/>
      <c r="AK54" s="305"/>
      <c r="AL54" s="718"/>
      <c r="AM54" s="383"/>
      <c r="AN54" s="912"/>
      <c r="AO54" s="706">
        <f>AO52</f>
        <v>0</v>
      </c>
      <c r="AP54" s="707"/>
      <c r="AQ54" s="707"/>
      <c r="AR54" s="707"/>
      <c r="AS54" s="707"/>
      <c r="AT54" s="707"/>
      <c r="AU54" s="707"/>
      <c r="AV54" s="707"/>
      <c r="AW54" s="707"/>
      <c r="AX54" s="707"/>
      <c r="AY54" s="707"/>
      <c r="AZ54" s="707"/>
      <c r="BA54" s="707"/>
      <c r="BB54" s="707"/>
      <c r="BC54" s="707"/>
      <c r="BD54" s="707"/>
      <c r="BE54" s="707"/>
      <c r="BF54" s="707"/>
      <c r="BG54" s="707"/>
      <c r="BH54" s="708"/>
      <c r="BI54" s="300"/>
      <c r="BJ54" s="711"/>
      <c r="BK54" s="711"/>
      <c r="BL54" s="711"/>
      <c r="BM54" s="865"/>
      <c r="BN54" s="711"/>
      <c r="BO54" s="711"/>
      <c r="BP54" s="711"/>
      <c r="BQ54" s="865"/>
      <c r="BR54" s="711"/>
      <c r="BS54" s="711"/>
      <c r="BT54" s="711"/>
      <c r="BU54" s="857"/>
      <c r="BV54" s="858"/>
      <c r="BW54" s="862"/>
      <c r="BX54" s="863"/>
      <c r="BY54" s="864"/>
      <c r="BZ54" s="60"/>
      <c r="CA54" s="1"/>
      <c r="CB54" s="1"/>
      <c r="CC54" s="1"/>
    </row>
    <row r="55" spans="2:81" s="48" customFormat="1" ht="9.75" customHeight="1">
      <c r="B55" s="697">
        <v>3</v>
      </c>
      <c r="C55" s="698"/>
      <c r="D55" s="699" t="s">
        <v>253</v>
      </c>
      <c r="E55" s="272">
        <v>65</v>
      </c>
      <c r="F55" s="272"/>
      <c r="G55" s="202"/>
      <c r="H55" s="665">
        <f>VLOOKUP(E55,女子,2,FALSE)</f>
        <v>0</v>
      </c>
      <c r="I55" s="700" t="str">
        <f>VLOOKUP($E55,女子,3,FALSE)</f>
        <v>選手</v>
      </c>
      <c r="J55" s="701"/>
      <c r="K55" s="701"/>
      <c r="L55" s="702"/>
      <c r="M55" s="255">
        <f>VLOOKUP($E55,女子,15,FALSE)</f>
      </c>
      <c r="N55" s="256"/>
      <c r="O55" s="256"/>
      <c r="P55" s="256"/>
      <c r="Q55" s="257"/>
      <c r="R55" s="256">
        <f>VLOOKUP($E55,女子,16,FALSE)</f>
      </c>
      <c r="S55" s="256"/>
      <c r="T55" s="256"/>
      <c r="U55" s="256"/>
      <c r="V55" s="256"/>
      <c r="W55" s="692" t="str">
        <f>VLOOKUP($E55,女子,4,FALSE)</f>
        <v>女</v>
      </c>
      <c r="X55" s="693"/>
      <c r="Y55" s="694"/>
      <c r="Z55" s="838" t="str">
        <f>VLOOKUP($E55,女子,5,FALSE)</f>
        <v>平成</v>
      </c>
      <c r="AA55" s="854"/>
      <c r="AB55" s="686">
        <f>VLOOKUP($E55,女子,11,FALSE)</f>
        <v>0</v>
      </c>
      <c r="AC55" s="853"/>
      <c r="AD55" s="689" t="s">
        <v>227</v>
      </c>
      <c r="AE55" s="678">
        <f>VLOOKUP($E55,女子,12,FALSE)</f>
        <v>0</v>
      </c>
      <c r="AF55" s="310"/>
      <c r="AG55" s="691" t="s">
        <v>228</v>
      </c>
      <c r="AH55" s="678">
        <f>VLOOKUP($E55,女子,13,FALSE)</f>
        <v>0</v>
      </c>
      <c r="AI55" s="310"/>
      <c r="AJ55" s="681" t="s">
        <v>178</v>
      </c>
      <c r="AK55" s="682">
        <f>VLOOKUP($E55,女子,10,FALSE)</f>
        <v>0</v>
      </c>
      <c r="AL55" s="683"/>
      <c r="AM55" s="913" t="s">
        <v>384</v>
      </c>
      <c r="AN55" s="382"/>
      <c r="AO55" s="171" t="s">
        <v>233</v>
      </c>
      <c r="AP55" s="836">
        <f>AP53</f>
        <v>0</v>
      </c>
      <c r="AQ55" s="836"/>
      <c r="AR55" s="836"/>
      <c r="AS55" s="172" t="s">
        <v>234</v>
      </c>
      <c r="AT55" s="837">
        <f>AT53</f>
        <v>0</v>
      </c>
      <c r="AU55" s="837"/>
      <c r="AV55" s="837"/>
      <c r="AW55" s="83"/>
      <c r="AX55" s="83"/>
      <c r="AY55" s="83"/>
      <c r="AZ55" s="83"/>
      <c r="BA55" s="83"/>
      <c r="BB55" s="83"/>
      <c r="BC55" s="83"/>
      <c r="BD55" s="83"/>
      <c r="BE55" s="83"/>
      <c r="BF55" s="173"/>
      <c r="BG55" s="85"/>
      <c r="BH55" s="86"/>
      <c r="BI55" s="838" t="s">
        <v>235</v>
      </c>
      <c r="BJ55" s="674">
        <f>BJ53:BJ53</f>
        <v>0</v>
      </c>
      <c r="BK55" s="674"/>
      <c r="BL55" s="674"/>
      <c r="BM55" s="837" t="s">
        <v>234</v>
      </c>
      <c r="BN55" s="674">
        <f>BN53:BN53</f>
        <v>0</v>
      </c>
      <c r="BO55" s="674"/>
      <c r="BP55" s="674"/>
      <c r="BQ55" s="837" t="s">
        <v>234</v>
      </c>
      <c r="BR55" s="295">
        <f>BR53:BR53</f>
        <v>0</v>
      </c>
      <c r="BS55" s="295"/>
      <c r="BT55" s="295"/>
      <c r="BU55" s="839"/>
      <c r="BV55" s="840"/>
      <c r="BW55" s="843"/>
      <c r="BX55" s="844"/>
      <c r="BY55" s="845"/>
      <c r="BZ55" s="59"/>
      <c r="CA55" s="47"/>
      <c r="CB55" s="47"/>
      <c r="CC55" s="47"/>
    </row>
    <row r="56" spans="2:81" s="49" customFormat="1" ht="21" customHeight="1" thickBot="1">
      <c r="B56" s="268"/>
      <c r="C56" s="269"/>
      <c r="D56" s="271"/>
      <c r="E56" s="273"/>
      <c r="F56" s="273"/>
      <c r="G56" s="200"/>
      <c r="H56" s="281"/>
      <c r="I56" s="277"/>
      <c r="J56" s="278"/>
      <c r="K56" s="278"/>
      <c r="L56" s="279"/>
      <c r="M56" s="240">
        <f>VLOOKUP($E55,女子,8,FALSE)</f>
        <v>0</v>
      </c>
      <c r="N56" s="241"/>
      <c r="O56" s="241"/>
      <c r="P56" s="241"/>
      <c r="Q56" s="242"/>
      <c r="R56" s="241">
        <f>VLOOKUP($E55,女子,9,FALSE)</f>
        <v>0</v>
      </c>
      <c r="S56" s="241"/>
      <c r="T56" s="241"/>
      <c r="U56" s="241"/>
      <c r="V56" s="243"/>
      <c r="W56" s="261"/>
      <c r="X56" s="262"/>
      <c r="Y56" s="263"/>
      <c r="Z56" s="213"/>
      <c r="AA56" s="265"/>
      <c r="AB56" s="251"/>
      <c r="AC56" s="206"/>
      <c r="AD56" s="253"/>
      <c r="AE56" s="206"/>
      <c r="AF56" s="206"/>
      <c r="AG56" s="253"/>
      <c r="AH56" s="206"/>
      <c r="AI56" s="206"/>
      <c r="AJ56" s="204"/>
      <c r="AK56" s="201"/>
      <c r="AL56" s="200"/>
      <c r="AM56" s="908"/>
      <c r="AN56" s="909"/>
      <c r="AO56" s="215">
        <f>AO54</f>
        <v>0</v>
      </c>
      <c r="AP56" s="211"/>
      <c r="AQ56" s="211"/>
      <c r="AR56" s="211"/>
      <c r="AS56" s="211"/>
      <c r="AT56" s="211"/>
      <c r="AU56" s="211"/>
      <c r="AV56" s="211"/>
      <c r="AW56" s="211"/>
      <c r="AX56" s="211"/>
      <c r="AY56" s="211"/>
      <c r="AZ56" s="211"/>
      <c r="BA56" s="211"/>
      <c r="BB56" s="211"/>
      <c r="BC56" s="211"/>
      <c r="BD56" s="211"/>
      <c r="BE56" s="211"/>
      <c r="BF56" s="211"/>
      <c r="BG56" s="211"/>
      <c r="BH56" s="210"/>
      <c r="BI56" s="213"/>
      <c r="BJ56" s="245"/>
      <c r="BK56" s="245"/>
      <c r="BL56" s="245"/>
      <c r="BM56" s="208"/>
      <c r="BN56" s="245"/>
      <c r="BO56" s="245"/>
      <c r="BP56" s="245"/>
      <c r="BQ56" s="208"/>
      <c r="BR56" s="245"/>
      <c r="BS56" s="245"/>
      <c r="BT56" s="245"/>
      <c r="BU56" s="841"/>
      <c r="BV56" s="842"/>
      <c r="BW56" s="846"/>
      <c r="BX56" s="847"/>
      <c r="BY56" s="848"/>
      <c r="BZ56" s="60"/>
      <c r="CA56" s="1"/>
      <c r="CB56" s="1"/>
      <c r="CC56" s="1"/>
    </row>
    <row r="57" spans="2:81" s="48" customFormat="1" ht="9.75" customHeight="1">
      <c r="B57" s="747">
        <v>3</v>
      </c>
      <c r="C57" s="748"/>
      <c r="D57" s="749" t="s">
        <v>254</v>
      </c>
      <c r="E57" s="272">
        <v>66</v>
      </c>
      <c r="F57" s="272"/>
      <c r="G57" s="202"/>
      <c r="H57" s="666">
        <f>VLOOKUP(E57,女子,2,FALSE)</f>
        <v>0</v>
      </c>
      <c r="I57" s="750" t="str">
        <f>VLOOKUP($E57,女子,3,FALSE)</f>
        <v>選手</v>
      </c>
      <c r="J57" s="751"/>
      <c r="K57" s="751"/>
      <c r="L57" s="752"/>
      <c r="M57" s="447">
        <f>VLOOKUP($E57,女子,15,FALSE)</f>
      </c>
      <c r="N57" s="448"/>
      <c r="O57" s="448"/>
      <c r="P57" s="448"/>
      <c r="Q57" s="449"/>
      <c r="R57" s="448">
        <f>VLOOKUP($E57,女子,16,FALSE)</f>
      </c>
      <c r="S57" s="448"/>
      <c r="T57" s="448"/>
      <c r="U57" s="448"/>
      <c r="V57" s="448"/>
      <c r="W57" s="753" t="str">
        <f>VLOOKUP($E57,女子,4,FALSE)</f>
        <v>女</v>
      </c>
      <c r="X57" s="451"/>
      <c r="Y57" s="754"/>
      <c r="Z57" s="877" t="str">
        <f>VLOOKUP($E57,女子,5,FALSE)</f>
        <v>平成</v>
      </c>
      <c r="AA57" s="879"/>
      <c r="AB57" s="756">
        <f>VLOOKUP($E57,女子,11,FALSE)</f>
        <v>0</v>
      </c>
      <c r="AC57" s="438"/>
      <c r="AD57" s="743" t="s">
        <v>227</v>
      </c>
      <c r="AE57" s="744">
        <f>VLOOKUP($E57,女子,12,FALSE)</f>
        <v>0</v>
      </c>
      <c r="AF57" s="878"/>
      <c r="AG57" s="746" t="s">
        <v>228</v>
      </c>
      <c r="AH57" s="744">
        <f>VLOOKUP($E57,女子,13,FALSE)</f>
        <v>0</v>
      </c>
      <c r="AI57" s="878"/>
      <c r="AJ57" s="739" t="s">
        <v>178</v>
      </c>
      <c r="AK57" s="740">
        <f>VLOOKUP($E57,女子,10,FALSE)</f>
        <v>0</v>
      </c>
      <c r="AL57" s="741"/>
      <c r="AM57" s="910" t="s">
        <v>384</v>
      </c>
      <c r="AN57" s="911"/>
      <c r="AO57" s="169" t="s">
        <v>233</v>
      </c>
      <c r="AP57" s="876">
        <f>AP55</f>
        <v>0</v>
      </c>
      <c r="AQ57" s="876"/>
      <c r="AR57" s="876"/>
      <c r="AS57" s="168" t="s">
        <v>234</v>
      </c>
      <c r="AT57" s="875">
        <f>AT55</f>
        <v>0</v>
      </c>
      <c r="AU57" s="875"/>
      <c r="AV57" s="875"/>
      <c r="AW57" s="78"/>
      <c r="AX57" s="78"/>
      <c r="AY57" s="78"/>
      <c r="AZ57" s="78"/>
      <c r="BA57" s="78"/>
      <c r="BB57" s="78"/>
      <c r="BC57" s="78"/>
      <c r="BD57" s="78"/>
      <c r="BE57" s="78"/>
      <c r="BF57" s="170"/>
      <c r="BG57" s="80"/>
      <c r="BH57" s="81"/>
      <c r="BI57" s="877" t="s">
        <v>235</v>
      </c>
      <c r="BJ57" s="474">
        <f>BJ55:BJ55</f>
        <v>0</v>
      </c>
      <c r="BK57" s="474"/>
      <c r="BL57" s="474"/>
      <c r="BM57" s="875" t="s">
        <v>234</v>
      </c>
      <c r="BN57" s="474">
        <f>BN55:BN55</f>
        <v>0</v>
      </c>
      <c r="BO57" s="474"/>
      <c r="BP57" s="474"/>
      <c r="BQ57" s="875" t="s">
        <v>234</v>
      </c>
      <c r="BR57" s="735">
        <f>BR55:BR55</f>
        <v>0</v>
      </c>
      <c r="BS57" s="735"/>
      <c r="BT57" s="735"/>
      <c r="BU57" s="870"/>
      <c r="BV57" s="871"/>
      <c r="BW57" s="872"/>
      <c r="BX57" s="873"/>
      <c r="BY57" s="874"/>
      <c r="BZ57" s="59"/>
      <c r="CA57" s="47"/>
      <c r="CB57" s="47"/>
      <c r="CC57" s="47"/>
    </row>
    <row r="58" spans="2:81" s="49" customFormat="1" ht="21" customHeight="1">
      <c r="B58" s="729"/>
      <c r="C58" s="730"/>
      <c r="D58" s="324"/>
      <c r="E58" s="325"/>
      <c r="F58" s="325"/>
      <c r="G58" s="306"/>
      <c r="H58" s="664"/>
      <c r="I58" s="326"/>
      <c r="J58" s="731"/>
      <c r="K58" s="731"/>
      <c r="L58" s="732"/>
      <c r="M58" s="287">
        <f>VLOOKUP($E57,女子,8,FALSE)</f>
        <v>0</v>
      </c>
      <c r="N58" s="288"/>
      <c r="O58" s="288"/>
      <c r="P58" s="288"/>
      <c r="Q58" s="289"/>
      <c r="R58" s="288">
        <f>VLOOKUP($E57,女子,9,FALSE)</f>
        <v>0</v>
      </c>
      <c r="S58" s="288"/>
      <c r="T58" s="288"/>
      <c r="U58" s="288"/>
      <c r="V58" s="290"/>
      <c r="W58" s="318"/>
      <c r="X58" s="725"/>
      <c r="Y58" s="726"/>
      <c r="Z58" s="300"/>
      <c r="AA58" s="869"/>
      <c r="AB58" s="867"/>
      <c r="AC58" s="866"/>
      <c r="AD58" s="868"/>
      <c r="AE58" s="866"/>
      <c r="AF58" s="866"/>
      <c r="AG58" s="868"/>
      <c r="AH58" s="866"/>
      <c r="AI58" s="866"/>
      <c r="AJ58" s="717"/>
      <c r="AK58" s="305"/>
      <c r="AL58" s="718"/>
      <c r="AM58" s="383"/>
      <c r="AN58" s="912"/>
      <c r="AO58" s="706">
        <f>AO56</f>
        <v>0</v>
      </c>
      <c r="AP58" s="707"/>
      <c r="AQ58" s="707"/>
      <c r="AR58" s="707"/>
      <c r="AS58" s="707"/>
      <c r="AT58" s="707"/>
      <c r="AU58" s="707"/>
      <c r="AV58" s="707"/>
      <c r="AW58" s="707"/>
      <c r="AX58" s="707"/>
      <c r="AY58" s="707"/>
      <c r="AZ58" s="707"/>
      <c r="BA58" s="707"/>
      <c r="BB58" s="707"/>
      <c r="BC58" s="707"/>
      <c r="BD58" s="707"/>
      <c r="BE58" s="707"/>
      <c r="BF58" s="707"/>
      <c r="BG58" s="707"/>
      <c r="BH58" s="708"/>
      <c r="BI58" s="300"/>
      <c r="BJ58" s="711"/>
      <c r="BK58" s="711"/>
      <c r="BL58" s="711"/>
      <c r="BM58" s="865"/>
      <c r="BN58" s="711"/>
      <c r="BO58" s="711"/>
      <c r="BP58" s="711"/>
      <c r="BQ58" s="865"/>
      <c r="BR58" s="711"/>
      <c r="BS58" s="711"/>
      <c r="BT58" s="711"/>
      <c r="BU58" s="857"/>
      <c r="BV58" s="858"/>
      <c r="BW58" s="862"/>
      <c r="BX58" s="863"/>
      <c r="BY58" s="864"/>
      <c r="BZ58" s="60"/>
      <c r="CA58" s="1"/>
      <c r="CB58" s="1"/>
      <c r="CC58" s="1"/>
    </row>
    <row r="59" spans="2:81" s="48" customFormat="1" ht="9.75" customHeight="1">
      <c r="B59" s="266">
        <v>3</v>
      </c>
      <c r="C59" s="267"/>
      <c r="D59" s="270" t="s">
        <v>255</v>
      </c>
      <c r="E59" s="272">
        <v>67</v>
      </c>
      <c r="F59" s="272"/>
      <c r="G59" s="202"/>
      <c r="H59" s="280">
        <f>VLOOKUP(E59,女子,2,FALSE)</f>
        <v>0</v>
      </c>
      <c r="I59" s="274" t="str">
        <f>VLOOKUP($E59,女子,3,FALSE)</f>
        <v>選手</v>
      </c>
      <c r="J59" s="275"/>
      <c r="K59" s="275"/>
      <c r="L59" s="276"/>
      <c r="M59" s="255">
        <f>VLOOKUP($E59,女子,15,FALSE)</f>
      </c>
      <c r="N59" s="256"/>
      <c r="O59" s="256"/>
      <c r="P59" s="256"/>
      <c r="Q59" s="257"/>
      <c r="R59" s="256">
        <f>VLOOKUP($E59,女子,16,FALSE)</f>
      </c>
      <c r="S59" s="256"/>
      <c r="T59" s="256"/>
      <c r="U59" s="256"/>
      <c r="V59" s="256"/>
      <c r="W59" s="258" t="str">
        <f>VLOOKUP($E59,女子,4,FALSE)</f>
        <v>女</v>
      </c>
      <c r="X59" s="259"/>
      <c r="Y59" s="260"/>
      <c r="Z59" s="212" t="str">
        <f>VLOOKUP($E59,女子,5,FALSE)</f>
        <v>平成</v>
      </c>
      <c r="AA59" s="264"/>
      <c r="AB59" s="249">
        <f>VLOOKUP($E59,女子,11,FALSE)</f>
        <v>0</v>
      </c>
      <c r="AC59" s="250"/>
      <c r="AD59" s="252" t="s">
        <v>227</v>
      </c>
      <c r="AE59" s="209">
        <f>VLOOKUP($E59,女子,12,FALSE)</f>
        <v>0</v>
      </c>
      <c r="AF59" s="207"/>
      <c r="AG59" s="254" t="s">
        <v>228</v>
      </c>
      <c r="AH59" s="209">
        <f>VLOOKUP($E59,女子,13,FALSE)</f>
        <v>0</v>
      </c>
      <c r="AI59" s="207"/>
      <c r="AJ59" s="205" t="s">
        <v>178</v>
      </c>
      <c r="AK59" s="203">
        <f>VLOOKUP($E59,女子,10,FALSE)</f>
        <v>0</v>
      </c>
      <c r="AL59" s="202"/>
      <c r="AM59" s="427" t="s">
        <v>384</v>
      </c>
      <c r="AN59" s="428"/>
      <c r="AO59" s="163" t="s">
        <v>233</v>
      </c>
      <c r="AP59" s="217">
        <f>AP57</f>
        <v>0</v>
      </c>
      <c r="AQ59" s="217"/>
      <c r="AR59" s="217"/>
      <c r="AS59" s="162" t="s">
        <v>234</v>
      </c>
      <c r="AT59" s="216">
        <f>AT57</f>
        <v>0</v>
      </c>
      <c r="AU59" s="216"/>
      <c r="AV59" s="216"/>
      <c r="AW59" s="71"/>
      <c r="AX59" s="71"/>
      <c r="AY59" s="71"/>
      <c r="AZ59" s="71"/>
      <c r="BA59" s="71"/>
      <c r="BB59" s="71"/>
      <c r="BC59" s="71"/>
      <c r="BD59" s="71"/>
      <c r="BE59" s="71"/>
      <c r="BF59" s="167"/>
      <c r="BG59" s="73"/>
      <c r="BH59" s="74"/>
      <c r="BI59" s="212" t="s">
        <v>235</v>
      </c>
      <c r="BJ59" s="214">
        <f>BJ57:BJ57</f>
        <v>0</v>
      </c>
      <c r="BK59" s="214"/>
      <c r="BL59" s="214"/>
      <c r="BM59" s="216" t="s">
        <v>234</v>
      </c>
      <c r="BN59" s="214">
        <f>BN57:BN57</f>
        <v>0</v>
      </c>
      <c r="BO59" s="214"/>
      <c r="BP59" s="214"/>
      <c r="BQ59" s="216" t="s">
        <v>234</v>
      </c>
      <c r="BR59" s="244">
        <f>BR57:BR57</f>
        <v>0</v>
      </c>
      <c r="BS59" s="244"/>
      <c r="BT59" s="244"/>
      <c r="BU59" s="855"/>
      <c r="BV59" s="856"/>
      <c r="BW59" s="859"/>
      <c r="BX59" s="860"/>
      <c r="BY59" s="861"/>
      <c r="BZ59" s="59"/>
      <c r="CA59" s="47"/>
      <c r="CB59" s="47"/>
      <c r="CC59" s="47"/>
    </row>
    <row r="60" spans="2:81" s="49" customFormat="1" ht="21" customHeight="1">
      <c r="B60" s="729"/>
      <c r="C60" s="730"/>
      <c r="D60" s="324"/>
      <c r="E60" s="325"/>
      <c r="F60" s="325"/>
      <c r="G60" s="306"/>
      <c r="H60" s="664"/>
      <c r="I60" s="326"/>
      <c r="J60" s="731"/>
      <c r="K60" s="731"/>
      <c r="L60" s="732"/>
      <c r="M60" s="287">
        <f>VLOOKUP($E59,女子,8,FALSE)</f>
        <v>0</v>
      </c>
      <c r="N60" s="288"/>
      <c r="O60" s="288"/>
      <c r="P60" s="288"/>
      <c r="Q60" s="289"/>
      <c r="R60" s="288">
        <f>VLOOKUP($E59,女子,9,FALSE)</f>
        <v>0</v>
      </c>
      <c r="S60" s="288"/>
      <c r="T60" s="288"/>
      <c r="U60" s="288"/>
      <c r="V60" s="290"/>
      <c r="W60" s="318"/>
      <c r="X60" s="725"/>
      <c r="Y60" s="726"/>
      <c r="Z60" s="300"/>
      <c r="AA60" s="869"/>
      <c r="AB60" s="867"/>
      <c r="AC60" s="866"/>
      <c r="AD60" s="868"/>
      <c r="AE60" s="866"/>
      <c r="AF60" s="866"/>
      <c r="AG60" s="868"/>
      <c r="AH60" s="866"/>
      <c r="AI60" s="866"/>
      <c r="AJ60" s="717"/>
      <c r="AK60" s="305"/>
      <c r="AL60" s="718"/>
      <c r="AM60" s="383"/>
      <c r="AN60" s="912"/>
      <c r="AO60" s="706">
        <f>AO58</f>
        <v>0</v>
      </c>
      <c r="AP60" s="707"/>
      <c r="AQ60" s="707"/>
      <c r="AR60" s="707"/>
      <c r="AS60" s="707"/>
      <c r="AT60" s="707"/>
      <c r="AU60" s="707"/>
      <c r="AV60" s="707"/>
      <c r="AW60" s="707"/>
      <c r="AX60" s="707"/>
      <c r="AY60" s="707"/>
      <c r="AZ60" s="707"/>
      <c r="BA60" s="707"/>
      <c r="BB60" s="707"/>
      <c r="BC60" s="707"/>
      <c r="BD60" s="707"/>
      <c r="BE60" s="707"/>
      <c r="BF60" s="707"/>
      <c r="BG60" s="707"/>
      <c r="BH60" s="708"/>
      <c r="BI60" s="300"/>
      <c r="BJ60" s="711"/>
      <c r="BK60" s="711"/>
      <c r="BL60" s="711"/>
      <c r="BM60" s="865"/>
      <c r="BN60" s="711"/>
      <c r="BO60" s="711"/>
      <c r="BP60" s="711"/>
      <c r="BQ60" s="865"/>
      <c r="BR60" s="711"/>
      <c r="BS60" s="711"/>
      <c r="BT60" s="711"/>
      <c r="BU60" s="857"/>
      <c r="BV60" s="858"/>
      <c r="BW60" s="862"/>
      <c r="BX60" s="863"/>
      <c r="BY60" s="864"/>
      <c r="BZ60" s="60"/>
      <c r="CA60" s="1"/>
      <c r="CB60" s="1"/>
      <c r="CC60" s="1"/>
    </row>
    <row r="61" spans="2:81" s="48" customFormat="1" ht="9.75" customHeight="1">
      <c r="B61" s="266">
        <v>3</v>
      </c>
      <c r="C61" s="267"/>
      <c r="D61" s="270" t="s">
        <v>256</v>
      </c>
      <c r="E61" s="272">
        <v>68</v>
      </c>
      <c r="F61" s="272"/>
      <c r="G61" s="202"/>
      <c r="H61" s="280">
        <f>VLOOKUP(E61,女子,2,FALSE)</f>
        <v>0</v>
      </c>
      <c r="I61" s="274" t="str">
        <f>VLOOKUP($E61,女子,3,FALSE)</f>
        <v>選手</v>
      </c>
      <c r="J61" s="275"/>
      <c r="K61" s="275"/>
      <c r="L61" s="276"/>
      <c r="M61" s="255">
        <f>VLOOKUP($E61,女子,15,FALSE)</f>
      </c>
      <c r="N61" s="256"/>
      <c r="O61" s="256"/>
      <c r="P61" s="256"/>
      <c r="Q61" s="257"/>
      <c r="R61" s="256">
        <f>VLOOKUP($E61,女子,16,FALSE)</f>
      </c>
      <c r="S61" s="256"/>
      <c r="T61" s="256"/>
      <c r="U61" s="256"/>
      <c r="V61" s="256"/>
      <c r="W61" s="258" t="str">
        <f>VLOOKUP($E61,女子,4,FALSE)</f>
        <v>女</v>
      </c>
      <c r="X61" s="259"/>
      <c r="Y61" s="260"/>
      <c r="Z61" s="212" t="str">
        <f>VLOOKUP($E61,女子,5,FALSE)</f>
        <v>平成</v>
      </c>
      <c r="AA61" s="264"/>
      <c r="AB61" s="249">
        <f>VLOOKUP($E61,女子,11,FALSE)</f>
        <v>0</v>
      </c>
      <c r="AC61" s="250"/>
      <c r="AD61" s="252" t="s">
        <v>227</v>
      </c>
      <c r="AE61" s="209">
        <f>VLOOKUP($E61,女子,12,FALSE)</f>
        <v>0</v>
      </c>
      <c r="AF61" s="207"/>
      <c r="AG61" s="254" t="s">
        <v>228</v>
      </c>
      <c r="AH61" s="209">
        <f>VLOOKUP($E61,女子,13,FALSE)</f>
        <v>0</v>
      </c>
      <c r="AI61" s="207"/>
      <c r="AJ61" s="205" t="s">
        <v>178</v>
      </c>
      <c r="AK61" s="203">
        <f>VLOOKUP($E61,女子,10,FALSE)</f>
        <v>0</v>
      </c>
      <c r="AL61" s="202"/>
      <c r="AM61" s="427" t="s">
        <v>384</v>
      </c>
      <c r="AN61" s="428"/>
      <c r="AO61" s="163" t="s">
        <v>233</v>
      </c>
      <c r="AP61" s="217">
        <f>AP59</f>
        <v>0</v>
      </c>
      <c r="AQ61" s="217"/>
      <c r="AR61" s="217"/>
      <c r="AS61" s="162" t="s">
        <v>234</v>
      </c>
      <c r="AT61" s="216">
        <f>AT59</f>
        <v>0</v>
      </c>
      <c r="AU61" s="216"/>
      <c r="AV61" s="216"/>
      <c r="AW61" s="71"/>
      <c r="AX61" s="71"/>
      <c r="AY61" s="71"/>
      <c r="AZ61" s="71"/>
      <c r="BA61" s="71"/>
      <c r="BB61" s="71"/>
      <c r="BC61" s="71"/>
      <c r="BD61" s="71"/>
      <c r="BE61" s="71"/>
      <c r="BF61" s="167"/>
      <c r="BG61" s="73"/>
      <c r="BH61" s="74"/>
      <c r="BI61" s="212" t="s">
        <v>235</v>
      </c>
      <c r="BJ61" s="214">
        <f>BJ59:BJ59</f>
        <v>0</v>
      </c>
      <c r="BK61" s="214"/>
      <c r="BL61" s="214"/>
      <c r="BM61" s="216" t="s">
        <v>234</v>
      </c>
      <c r="BN61" s="214">
        <f>BN59:BN59</f>
        <v>0</v>
      </c>
      <c r="BO61" s="214"/>
      <c r="BP61" s="214"/>
      <c r="BQ61" s="216" t="s">
        <v>234</v>
      </c>
      <c r="BR61" s="244">
        <f>BR59:BR59</f>
        <v>0</v>
      </c>
      <c r="BS61" s="244"/>
      <c r="BT61" s="244"/>
      <c r="BU61" s="855"/>
      <c r="BV61" s="856"/>
      <c r="BW61" s="859"/>
      <c r="BX61" s="860"/>
      <c r="BY61" s="861"/>
      <c r="BZ61" s="59"/>
      <c r="CA61" s="47"/>
      <c r="CB61" s="47"/>
      <c r="CC61" s="47"/>
    </row>
    <row r="62" spans="2:81" s="49" customFormat="1" ht="21" customHeight="1">
      <c r="B62" s="729"/>
      <c r="C62" s="730"/>
      <c r="D62" s="324"/>
      <c r="E62" s="325"/>
      <c r="F62" s="325"/>
      <c r="G62" s="306"/>
      <c r="H62" s="664"/>
      <c r="I62" s="326"/>
      <c r="J62" s="731"/>
      <c r="K62" s="731"/>
      <c r="L62" s="732"/>
      <c r="M62" s="287">
        <f>VLOOKUP($E61,女子,8,FALSE)</f>
        <v>0</v>
      </c>
      <c r="N62" s="288"/>
      <c r="O62" s="288"/>
      <c r="P62" s="288"/>
      <c r="Q62" s="289"/>
      <c r="R62" s="288">
        <f>VLOOKUP($E61,女子,9,FALSE)</f>
        <v>0</v>
      </c>
      <c r="S62" s="288"/>
      <c r="T62" s="288"/>
      <c r="U62" s="288"/>
      <c r="V62" s="290"/>
      <c r="W62" s="318"/>
      <c r="X62" s="725"/>
      <c r="Y62" s="726"/>
      <c r="Z62" s="300"/>
      <c r="AA62" s="869"/>
      <c r="AB62" s="867"/>
      <c r="AC62" s="866"/>
      <c r="AD62" s="868"/>
      <c r="AE62" s="866"/>
      <c r="AF62" s="866"/>
      <c r="AG62" s="868"/>
      <c r="AH62" s="866"/>
      <c r="AI62" s="866"/>
      <c r="AJ62" s="717"/>
      <c r="AK62" s="305"/>
      <c r="AL62" s="718"/>
      <c r="AM62" s="383"/>
      <c r="AN62" s="912"/>
      <c r="AO62" s="706">
        <f>AO60</f>
        <v>0</v>
      </c>
      <c r="AP62" s="707"/>
      <c r="AQ62" s="707"/>
      <c r="AR62" s="707"/>
      <c r="AS62" s="707"/>
      <c r="AT62" s="707"/>
      <c r="AU62" s="707"/>
      <c r="AV62" s="707"/>
      <c r="AW62" s="707"/>
      <c r="AX62" s="707"/>
      <c r="AY62" s="707"/>
      <c r="AZ62" s="707"/>
      <c r="BA62" s="707"/>
      <c r="BB62" s="707"/>
      <c r="BC62" s="707"/>
      <c r="BD62" s="707"/>
      <c r="BE62" s="707"/>
      <c r="BF62" s="707"/>
      <c r="BG62" s="707"/>
      <c r="BH62" s="708"/>
      <c r="BI62" s="300"/>
      <c r="BJ62" s="711"/>
      <c r="BK62" s="711"/>
      <c r="BL62" s="711"/>
      <c r="BM62" s="865"/>
      <c r="BN62" s="711"/>
      <c r="BO62" s="711"/>
      <c r="BP62" s="711"/>
      <c r="BQ62" s="865"/>
      <c r="BR62" s="711"/>
      <c r="BS62" s="711"/>
      <c r="BT62" s="711"/>
      <c r="BU62" s="857"/>
      <c r="BV62" s="858"/>
      <c r="BW62" s="862"/>
      <c r="BX62" s="863"/>
      <c r="BY62" s="864"/>
      <c r="BZ62" s="60"/>
      <c r="CA62" s="1"/>
      <c r="CB62" s="1"/>
      <c r="CC62" s="1"/>
    </row>
    <row r="63" spans="2:81" s="48" customFormat="1" ht="9.75" customHeight="1">
      <c r="B63" s="266">
        <v>3</v>
      </c>
      <c r="C63" s="267"/>
      <c r="D63" s="270" t="s">
        <v>257</v>
      </c>
      <c r="E63" s="272">
        <v>69</v>
      </c>
      <c r="F63" s="272"/>
      <c r="G63" s="202"/>
      <c r="H63" s="280">
        <f>VLOOKUP(E63,女子,2,FALSE)</f>
        <v>0</v>
      </c>
      <c r="I63" s="274" t="str">
        <f>VLOOKUP($E63,女子,3,FALSE)</f>
        <v>選手</v>
      </c>
      <c r="J63" s="275"/>
      <c r="K63" s="275"/>
      <c r="L63" s="276"/>
      <c r="M63" s="315">
        <f>VLOOKUP($E63,女子,15,FALSE)</f>
      </c>
      <c r="N63" s="316"/>
      <c r="O63" s="316"/>
      <c r="P63" s="316"/>
      <c r="Q63" s="317"/>
      <c r="R63" s="316">
        <f>VLOOKUP($E63,女子,16,FALSE)</f>
      </c>
      <c r="S63" s="316"/>
      <c r="T63" s="316"/>
      <c r="U63" s="316"/>
      <c r="V63" s="316"/>
      <c r="W63" s="258" t="str">
        <f>VLOOKUP($E63,女子,4,FALSE)</f>
        <v>女</v>
      </c>
      <c r="X63" s="259"/>
      <c r="Y63" s="260"/>
      <c r="Z63" s="212" t="str">
        <f>VLOOKUP($E63,女子,5,FALSE)</f>
        <v>平成</v>
      </c>
      <c r="AA63" s="264"/>
      <c r="AB63" s="249">
        <f>VLOOKUP($E63,女子,11,FALSE)</f>
        <v>0</v>
      </c>
      <c r="AC63" s="250"/>
      <c r="AD63" s="252" t="s">
        <v>227</v>
      </c>
      <c r="AE63" s="209">
        <f>VLOOKUP($E63,女子,12,FALSE)</f>
        <v>0</v>
      </c>
      <c r="AF63" s="207"/>
      <c r="AG63" s="254" t="s">
        <v>228</v>
      </c>
      <c r="AH63" s="209">
        <f>VLOOKUP($E63,女子,13,FALSE)</f>
        <v>0</v>
      </c>
      <c r="AI63" s="207"/>
      <c r="AJ63" s="205" t="s">
        <v>178</v>
      </c>
      <c r="AK63" s="203">
        <f>VLOOKUP($E63,女子,10,FALSE)</f>
        <v>0</v>
      </c>
      <c r="AL63" s="202"/>
      <c r="AM63" s="427" t="s">
        <v>384</v>
      </c>
      <c r="AN63" s="428"/>
      <c r="AO63" s="163" t="s">
        <v>233</v>
      </c>
      <c r="AP63" s="217">
        <f>AP61</f>
        <v>0</v>
      </c>
      <c r="AQ63" s="217"/>
      <c r="AR63" s="217"/>
      <c r="AS63" s="162" t="s">
        <v>234</v>
      </c>
      <c r="AT63" s="216">
        <f>AT61</f>
        <v>0</v>
      </c>
      <c r="AU63" s="216"/>
      <c r="AV63" s="216"/>
      <c r="AW63" s="71"/>
      <c r="AX63" s="71"/>
      <c r="AY63" s="71"/>
      <c r="AZ63" s="71"/>
      <c r="BA63" s="71"/>
      <c r="BB63" s="71"/>
      <c r="BC63" s="71"/>
      <c r="BD63" s="71"/>
      <c r="BE63" s="71"/>
      <c r="BF63" s="167"/>
      <c r="BG63" s="73"/>
      <c r="BH63" s="74"/>
      <c r="BI63" s="212" t="s">
        <v>235</v>
      </c>
      <c r="BJ63" s="214">
        <f>BJ61:BJ61</f>
        <v>0</v>
      </c>
      <c r="BK63" s="214"/>
      <c r="BL63" s="214"/>
      <c r="BM63" s="216" t="s">
        <v>234</v>
      </c>
      <c r="BN63" s="214">
        <f>BN61:BN61</f>
        <v>0</v>
      </c>
      <c r="BO63" s="214"/>
      <c r="BP63" s="214"/>
      <c r="BQ63" s="216" t="s">
        <v>234</v>
      </c>
      <c r="BR63" s="244">
        <f>BR61:BR61</f>
        <v>0</v>
      </c>
      <c r="BS63" s="244"/>
      <c r="BT63" s="244"/>
      <c r="BU63" s="855"/>
      <c r="BV63" s="856"/>
      <c r="BW63" s="859"/>
      <c r="BX63" s="860"/>
      <c r="BY63" s="861"/>
      <c r="BZ63" s="59"/>
      <c r="CA63" s="47"/>
      <c r="CB63" s="47"/>
      <c r="CC63" s="47"/>
    </row>
    <row r="64" spans="2:81" s="49" customFormat="1" ht="21" customHeight="1">
      <c r="B64" s="729"/>
      <c r="C64" s="730"/>
      <c r="D64" s="324"/>
      <c r="E64" s="325"/>
      <c r="F64" s="325"/>
      <c r="G64" s="306"/>
      <c r="H64" s="664"/>
      <c r="I64" s="326"/>
      <c r="J64" s="731"/>
      <c r="K64" s="731"/>
      <c r="L64" s="732"/>
      <c r="M64" s="287">
        <f>VLOOKUP($E63,女子,8,FALSE)</f>
        <v>0</v>
      </c>
      <c r="N64" s="288"/>
      <c r="O64" s="288"/>
      <c r="P64" s="288"/>
      <c r="Q64" s="289"/>
      <c r="R64" s="288">
        <f>VLOOKUP($E63,女子,9,FALSE)</f>
        <v>0</v>
      </c>
      <c r="S64" s="288"/>
      <c r="T64" s="288"/>
      <c r="U64" s="288"/>
      <c r="V64" s="290"/>
      <c r="W64" s="318"/>
      <c r="X64" s="725"/>
      <c r="Y64" s="726"/>
      <c r="Z64" s="300"/>
      <c r="AA64" s="869"/>
      <c r="AB64" s="867"/>
      <c r="AC64" s="866"/>
      <c r="AD64" s="868"/>
      <c r="AE64" s="866"/>
      <c r="AF64" s="866"/>
      <c r="AG64" s="868"/>
      <c r="AH64" s="866"/>
      <c r="AI64" s="866"/>
      <c r="AJ64" s="717"/>
      <c r="AK64" s="305"/>
      <c r="AL64" s="718"/>
      <c r="AM64" s="383"/>
      <c r="AN64" s="912"/>
      <c r="AO64" s="706">
        <f>AO62</f>
        <v>0</v>
      </c>
      <c r="AP64" s="707"/>
      <c r="AQ64" s="707"/>
      <c r="AR64" s="707"/>
      <c r="AS64" s="707"/>
      <c r="AT64" s="707"/>
      <c r="AU64" s="707"/>
      <c r="AV64" s="707"/>
      <c r="AW64" s="707"/>
      <c r="AX64" s="707"/>
      <c r="AY64" s="707"/>
      <c r="AZ64" s="707"/>
      <c r="BA64" s="707"/>
      <c r="BB64" s="707"/>
      <c r="BC64" s="707"/>
      <c r="BD64" s="707"/>
      <c r="BE64" s="707"/>
      <c r="BF64" s="707"/>
      <c r="BG64" s="707"/>
      <c r="BH64" s="708"/>
      <c r="BI64" s="300"/>
      <c r="BJ64" s="711"/>
      <c r="BK64" s="711"/>
      <c r="BL64" s="711"/>
      <c r="BM64" s="865"/>
      <c r="BN64" s="711"/>
      <c r="BO64" s="711"/>
      <c r="BP64" s="711"/>
      <c r="BQ64" s="865"/>
      <c r="BR64" s="711"/>
      <c r="BS64" s="711"/>
      <c r="BT64" s="711"/>
      <c r="BU64" s="857"/>
      <c r="BV64" s="858"/>
      <c r="BW64" s="862"/>
      <c r="BX64" s="863"/>
      <c r="BY64" s="864"/>
      <c r="BZ64" s="60"/>
      <c r="CA64" s="1"/>
      <c r="CB64" s="1"/>
      <c r="CC64" s="1"/>
    </row>
    <row r="65" spans="2:81" s="48" customFormat="1" ht="9.75" customHeight="1">
      <c r="B65" s="697">
        <v>3</v>
      </c>
      <c r="C65" s="698"/>
      <c r="D65" s="699" t="s">
        <v>258</v>
      </c>
      <c r="E65" s="272">
        <v>70</v>
      </c>
      <c r="F65" s="272"/>
      <c r="G65" s="202"/>
      <c r="H65" s="665">
        <f>VLOOKUP(E65,女子,2,FALSE)</f>
        <v>0</v>
      </c>
      <c r="I65" s="700" t="str">
        <f>VLOOKUP($E65,女子,3,FALSE)</f>
        <v>選手</v>
      </c>
      <c r="J65" s="701"/>
      <c r="K65" s="701"/>
      <c r="L65" s="702"/>
      <c r="M65" s="255">
        <f>VLOOKUP($E65,女子,15,FALSE)</f>
      </c>
      <c r="N65" s="256"/>
      <c r="O65" s="256"/>
      <c r="P65" s="256"/>
      <c r="Q65" s="257"/>
      <c r="R65" s="256">
        <f>VLOOKUP($E65,女子,16,FALSE)</f>
      </c>
      <c r="S65" s="256"/>
      <c r="T65" s="256"/>
      <c r="U65" s="256"/>
      <c r="V65" s="256"/>
      <c r="W65" s="692" t="str">
        <f>VLOOKUP($E65,女子,4,FALSE)</f>
        <v>女</v>
      </c>
      <c r="X65" s="693"/>
      <c r="Y65" s="694"/>
      <c r="Z65" s="838" t="str">
        <f>VLOOKUP($E65,女子,5,FALSE)</f>
        <v>平成</v>
      </c>
      <c r="AA65" s="854"/>
      <c r="AB65" s="686">
        <f>VLOOKUP($E65,女子,11,FALSE)</f>
        <v>0</v>
      </c>
      <c r="AC65" s="853"/>
      <c r="AD65" s="689" t="s">
        <v>227</v>
      </c>
      <c r="AE65" s="678">
        <f>VLOOKUP($E65,女子,12,FALSE)</f>
        <v>0</v>
      </c>
      <c r="AF65" s="310"/>
      <c r="AG65" s="691" t="s">
        <v>228</v>
      </c>
      <c r="AH65" s="678">
        <f>VLOOKUP($E65,女子,13,FALSE)</f>
        <v>0</v>
      </c>
      <c r="AI65" s="310"/>
      <c r="AJ65" s="681" t="s">
        <v>178</v>
      </c>
      <c r="AK65" s="682">
        <f>VLOOKUP($E65,女子,10,FALSE)</f>
        <v>0</v>
      </c>
      <c r="AL65" s="683"/>
      <c r="AM65" s="913" t="s">
        <v>384</v>
      </c>
      <c r="AN65" s="382"/>
      <c r="AO65" s="171" t="s">
        <v>233</v>
      </c>
      <c r="AP65" s="836">
        <f>AP63</f>
        <v>0</v>
      </c>
      <c r="AQ65" s="836"/>
      <c r="AR65" s="836"/>
      <c r="AS65" s="172" t="s">
        <v>234</v>
      </c>
      <c r="AT65" s="837">
        <f>AT63</f>
        <v>0</v>
      </c>
      <c r="AU65" s="837"/>
      <c r="AV65" s="837"/>
      <c r="AW65" s="83"/>
      <c r="AX65" s="83"/>
      <c r="AY65" s="83"/>
      <c r="AZ65" s="83"/>
      <c r="BA65" s="83"/>
      <c r="BB65" s="83"/>
      <c r="BC65" s="83"/>
      <c r="BD65" s="83"/>
      <c r="BE65" s="83"/>
      <c r="BF65" s="173"/>
      <c r="BG65" s="85"/>
      <c r="BH65" s="86"/>
      <c r="BI65" s="838" t="s">
        <v>235</v>
      </c>
      <c r="BJ65" s="674">
        <f>BJ63:BJ63</f>
        <v>0</v>
      </c>
      <c r="BK65" s="674"/>
      <c r="BL65" s="674"/>
      <c r="BM65" s="837" t="s">
        <v>234</v>
      </c>
      <c r="BN65" s="674">
        <f>BN63:BN63</f>
        <v>0</v>
      </c>
      <c r="BO65" s="674"/>
      <c r="BP65" s="674"/>
      <c r="BQ65" s="837" t="s">
        <v>234</v>
      </c>
      <c r="BR65" s="295">
        <f>BR63:BR63</f>
        <v>0</v>
      </c>
      <c r="BS65" s="295"/>
      <c r="BT65" s="295"/>
      <c r="BU65" s="839"/>
      <c r="BV65" s="840"/>
      <c r="BW65" s="843"/>
      <c r="BX65" s="844"/>
      <c r="BY65" s="845"/>
      <c r="BZ65" s="59"/>
      <c r="CA65" s="47"/>
      <c r="CB65" s="47"/>
      <c r="CC65" s="47"/>
    </row>
    <row r="66" spans="2:81" s="49" customFormat="1" ht="21" customHeight="1" thickBot="1">
      <c r="B66" s="268"/>
      <c r="C66" s="269"/>
      <c r="D66" s="271"/>
      <c r="E66" s="273"/>
      <c r="F66" s="273"/>
      <c r="G66" s="200"/>
      <c r="H66" s="281"/>
      <c r="I66" s="277"/>
      <c r="J66" s="278"/>
      <c r="K66" s="278"/>
      <c r="L66" s="279"/>
      <c r="M66" s="240">
        <f>VLOOKUP($E65,女子,8,FALSE)</f>
        <v>0</v>
      </c>
      <c r="N66" s="241"/>
      <c r="O66" s="241"/>
      <c r="P66" s="241"/>
      <c r="Q66" s="242"/>
      <c r="R66" s="241">
        <f>VLOOKUP($E65,女子,9,FALSE)</f>
        <v>0</v>
      </c>
      <c r="S66" s="241"/>
      <c r="T66" s="241"/>
      <c r="U66" s="241"/>
      <c r="V66" s="243"/>
      <c r="W66" s="261"/>
      <c r="X66" s="262"/>
      <c r="Y66" s="263"/>
      <c r="Z66" s="213"/>
      <c r="AA66" s="265"/>
      <c r="AB66" s="251"/>
      <c r="AC66" s="206"/>
      <c r="AD66" s="253"/>
      <c r="AE66" s="206"/>
      <c r="AF66" s="206"/>
      <c r="AG66" s="253"/>
      <c r="AH66" s="206"/>
      <c r="AI66" s="206"/>
      <c r="AJ66" s="204"/>
      <c r="AK66" s="201"/>
      <c r="AL66" s="200"/>
      <c r="AM66" s="908"/>
      <c r="AN66" s="909"/>
      <c r="AO66" s="215">
        <f>AO64</f>
        <v>0</v>
      </c>
      <c r="AP66" s="211"/>
      <c r="AQ66" s="211"/>
      <c r="AR66" s="211"/>
      <c r="AS66" s="211"/>
      <c r="AT66" s="211"/>
      <c r="AU66" s="211"/>
      <c r="AV66" s="211"/>
      <c r="AW66" s="211"/>
      <c r="AX66" s="211"/>
      <c r="AY66" s="211"/>
      <c r="AZ66" s="211"/>
      <c r="BA66" s="211"/>
      <c r="BB66" s="211"/>
      <c r="BC66" s="211"/>
      <c r="BD66" s="211"/>
      <c r="BE66" s="211"/>
      <c r="BF66" s="211"/>
      <c r="BG66" s="211"/>
      <c r="BH66" s="210"/>
      <c r="BI66" s="213"/>
      <c r="BJ66" s="245"/>
      <c r="BK66" s="245"/>
      <c r="BL66" s="245"/>
      <c r="BM66" s="208"/>
      <c r="BN66" s="245"/>
      <c r="BO66" s="245"/>
      <c r="BP66" s="245"/>
      <c r="BQ66" s="208"/>
      <c r="BR66" s="245"/>
      <c r="BS66" s="245"/>
      <c r="BT66" s="245"/>
      <c r="BU66" s="841"/>
      <c r="BV66" s="842"/>
      <c r="BW66" s="846"/>
      <c r="BX66" s="847"/>
      <c r="BY66" s="848"/>
      <c r="BZ66" s="60"/>
      <c r="CA66" s="1"/>
      <c r="CB66" s="1"/>
      <c r="CC66" s="1"/>
    </row>
    <row r="67" spans="2:81" s="48" customFormat="1" ht="9.75" customHeight="1">
      <c r="B67" s="747">
        <v>3</v>
      </c>
      <c r="C67" s="748"/>
      <c r="D67" s="749" t="s">
        <v>259</v>
      </c>
      <c r="E67" s="272">
        <v>71</v>
      </c>
      <c r="F67" s="272"/>
      <c r="G67" s="202"/>
      <c r="H67" s="666">
        <f>VLOOKUP(E67,女子,2,FALSE)</f>
        <v>0</v>
      </c>
      <c r="I67" s="750" t="str">
        <f>VLOOKUP($E67,女子,3,FALSE)</f>
        <v>選手</v>
      </c>
      <c r="J67" s="751"/>
      <c r="K67" s="751"/>
      <c r="L67" s="752"/>
      <c r="M67" s="447">
        <f>VLOOKUP($E67,女子,15,FALSE)</f>
      </c>
      <c r="N67" s="448"/>
      <c r="O67" s="448"/>
      <c r="P67" s="448"/>
      <c r="Q67" s="449"/>
      <c r="R67" s="448">
        <f>VLOOKUP($E67,女子,16,FALSE)</f>
      </c>
      <c r="S67" s="448"/>
      <c r="T67" s="448"/>
      <c r="U67" s="448"/>
      <c r="V67" s="448"/>
      <c r="W67" s="753" t="str">
        <f>VLOOKUP($E67,女子,4,FALSE)</f>
        <v>女</v>
      </c>
      <c r="X67" s="451"/>
      <c r="Y67" s="754"/>
      <c r="Z67" s="877" t="str">
        <f>VLOOKUP($E67,女子,5,FALSE)</f>
        <v>平成</v>
      </c>
      <c r="AA67" s="879"/>
      <c r="AB67" s="756">
        <f>VLOOKUP($E67,女子,11,FALSE)</f>
        <v>0</v>
      </c>
      <c r="AC67" s="438"/>
      <c r="AD67" s="743" t="s">
        <v>227</v>
      </c>
      <c r="AE67" s="744">
        <f>VLOOKUP($E67,女子,12,FALSE)</f>
        <v>0</v>
      </c>
      <c r="AF67" s="878"/>
      <c r="AG67" s="746" t="s">
        <v>228</v>
      </c>
      <c r="AH67" s="744">
        <f>VLOOKUP($E67,女子,13,FALSE)</f>
        <v>0</v>
      </c>
      <c r="AI67" s="878"/>
      <c r="AJ67" s="739" t="s">
        <v>178</v>
      </c>
      <c r="AK67" s="740">
        <f>VLOOKUP($E67,女子,10,FALSE)</f>
        <v>0</v>
      </c>
      <c r="AL67" s="741"/>
      <c r="AM67" s="910" t="s">
        <v>384</v>
      </c>
      <c r="AN67" s="911"/>
      <c r="AO67" s="169" t="s">
        <v>233</v>
      </c>
      <c r="AP67" s="876">
        <f>AP65</f>
        <v>0</v>
      </c>
      <c r="AQ67" s="876"/>
      <c r="AR67" s="876"/>
      <c r="AS67" s="168" t="s">
        <v>234</v>
      </c>
      <c r="AT67" s="875">
        <f>AT65</f>
        <v>0</v>
      </c>
      <c r="AU67" s="875"/>
      <c r="AV67" s="875"/>
      <c r="AW67" s="78"/>
      <c r="AX67" s="78"/>
      <c r="AY67" s="78"/>
      <c r="AZ67" s="78"/>
      <c r="BA67" s="78"/>
      <c r="BB67" s="78"/>
      <c r="BC67" s="78"/>
      <c r="BD67" s="78"/>
      <c r="BE67" s="78"/>
      <c r="BF67" s="170"/>
      <c r="BG67" s="80"/>
      <c r="BH67" s="81"/>
      <c r="BI67" s="877" t="s">
        <v>235</v>
      </c>
      <c r="BJ67" s="474">
        <f>BJ65:BJ65</f>
        <v>0</v>
      </c>
      <c r="BK67" s="474"/>
      <c r="BL67" s="474"/>
      <c r="BM67" s="875" t="s">
        <v>234</v>
      </c>
      <c r="BN67" s="474">
        <f>BN65:BN65</f>
        <v>0</v>
      </c>
      <c r="BO67" s="474"/>
      <c r="BP67" s="474"/>
      <c r="BQ67" s="875" t="s">
        <v>234</v>
      </c>
      <c r="BR67" s="735">
        <f>BR65:BR65</f>
        <v>0</v>
      </c>
      <c r="BS67" s="735"/>
      <c r="BT67" s="735"/>
      <c r="BU67" s="870"/>
      <c r="BV67" s="871"/>
      <c r="BW67" s="872"/>
      <c r="BX67" s="873"/>
      <c r="BY67" s="874"/>
      <c r="BZ67" s="59"/>
      <c r="CA67" s="47"/>
      <c r="CB67" s="47"/>
      <c r="CC67" s="47"/>
    </row>
    <row r="68" spans="2:81" s="49" customFormat="1" ht="21" customHeight="1">
      <c r="B68" s="729"/>
      <c r="C68" s="730"/>
      <c r="D68" s="324"/>
      <c r="E68" s="325"/>
      <c r="F68" s="325"/>
      <c r="G68" s="306"/>
      <c r="H68" s="664"/>
      <c r="I68" s="326"/>
      <c r="J68" s="731"/>
      <c r="K68" s="731"/>
      <c r="L68" s="732"/>
      <c r="M68" s="287">
        <f>VLOOKUP($E67,女子,8,FALSE)</f>
        <v>0</v>
      </c>
      <c r="N68" s="288"/>
      <c r="O68" s="288"/>
      <c r="P68" s="288"/>
      <c r="Q68" s="289"/>
      <c r="R68" s="288">
        <f>VLOOKUP($E67,女子,9,FALSE)</f>
        <v>0</v>
      </c>
      <c r="S68" s="288"/>
      <c r="T68" s="288"/>
      <c r="U68" s="288"/>
      <c r="V68" s="290"/>
      <c r="W68" s="318"/>
      <c r="X68" s="725"/>
      <c r="Y68" s="726"/>
      <c r="Z68" s="300"/>
      <c r="AA68" s="869"/>
      <c r="AB68" s="867"/>
      <c r="AC68" s="866"/>
      <c r="AD68" s="868"/>
      <c r="AE68" s="866"/>
      <c r="AF68" s="866"/>
      <c r="AG68" s="868"/>
      <c r="AH68" s="866"/>
      <c r="AI68" s="866"/>
      <c r="AJ68" s="717"/>
      <c r="AK68" s="305"/>
      <c r="AL68" s="718"/>
      <c r="AM68" s="383"/>
      <c r="AN68" s="912"/>
      <c r="AO68" s="706">
        <f>AO66</f>
        <v>0</v>
      </c>
      <c r="AP68" s="707"/>
      <c r="AQ68" s="707"/>
      <c r="AR68" s="707"/>
      <c r="AS68" s="707"/>
      <c r="AT68" s="707"/>
      <c r="AU68" s="707"/>
      <c r="AV68" s="707"/>
      <c r="AW68" s="707"/>
      <c r="AX68" s="707"/>
      <c r="AY68" s="707"/>
      <c r="AZ68" s="707"/>
      <c r="BA68" s="707"/>
      <c r="BB68" s="707"/>
      <c r="BC68" s="707"/>
      <c r="BD68" s="707"/>
      <c r="BE68" s="707"/>
      <c r="BF68" s="707"/>
      <c r="BG68" s="707"/>
      <c r="BH68" s="708"/>
      <c r="BI68" s="300"/>
      <c r="BJ68" s="711"/>
      <c r="BK68" s="711"/>
      <c r="BL68" s="711"/>
      <c r="BM68" s="865"/>
      <c r="BN68" s="711"/>
      <c r="BO68" s="711"/>
      <c r="BP68" s="711"/>
      <c r="BQ68" s="865"/>
      <c r="BR68" s="711"/>
      <c r="BS68" s="711"/>
      <c r="BT68" s="711"/>
      <c r="BU68" s="857"/>
      <c r="BV68" s="858"/>
      <c r="BW68" s="862"/>
      <c r="BX68" s="863"/>
      <c r="BY68" s="864"/>
      <c r="BZ68" s="60"/>
      <c r="CA68" s="1"/>
      <c r="CB68" s="1"/>
      <c r="CC68" s="1"/>
    </row>
    <row r="69" spans="2:81" s="48" customFormat="1" ht="9.75" customHeight="1">
      <c r="B69" s="266">
        <v>3</v>
      </c>
      <c r="C69" s="267"/>
      <c r="D69" s="270" t="s">
        <v>260</v>
      </c>
      <c r="E69" s="272">
        <v>72</v>
      </c>
      <c r="F69" s="272"/>
      <c r="G69" s="202"/>
      <c r="H69" s="280">
        <f>VLOOKUP(E69,女子,2,FALSE)</f>
        <v>0</v>
      </c>
      <c r="I69" s="274" t="str">
        <f>VLOOKUP($E69,女子,3,FALSE)</f>
        <v>選手</v>
      </c>
      <c r="J69" s="275"/>
      <c r="K69" s="275"/>
      <c r="L69" s="276"/>
      <c r="M69" s="255">
        <f>VLOOKUP($E69,女子,15,FALSE)</f>
      </c>
      <c r="N69" s="256"/>
      <c r="O69" s="256"/>
      <c r="P69" s="256"/>
      <c r="Q69" s="257"/>
      <c r="R69" s="256">
        <f>VLOOKUP($E69,女子,16,FALSE)</f>
      </c>
      <c r="S69" s="256"/>
      <c r="T69" s="256"/>
      <c r="U69" s="256"/>
      <c r="V69" s="256"/>
      <c r="W69" s="258" t="str">
        <f>VLOOKUP($E69,女子,4,FALSE)</f>
        <v>女</v>
      </c>
      <c r="X69" s="259"/>
      <c r="Y69" s="260"/>
      <c r="Z69" s="212" t="str">
        <f>VLOOKUP($E69,女子,5,FALSE)</f>
        <v>平成</v>
      </c>
      <c r="AA69" s="264"/>
      <c r="AB69" s="249">
        <f>VLOOKUP($E69,女子,11,FALSE)</f>
        <v>0</v>
      </c>
      <c r="AC69" s="250"/>
      <c r="AD69" s="252" t="s">
        <v>227</v>
      </c>
      <c r="AE69" s="209">
        <f>VLOOKUP($E69,女子,12,FALSE)</f>
        <v>0</v>
      </c>
      <c r="AF69" s="207"/>
      <c r="AG69" s="254" t="s">
        <v>228</v>
      </c>
      <c r="AH69" s="209">
        <f>VLOOKUP($E69,女子,13,FALSE)</f>
        <v>0</v>
      </c>
      <c r="AI69" s="207"/>
      <c r="AJ69" s="205" t="s">
        <v>178</v>
      </c>
      <c r="AK69" s="203">
        <f>VLOOKUP($E69,女子,10,FALSE)</f>
        <v>0</v>
      </c>
      <c r="AL69" s="202"/>
      <c r="AM69" s="427" t="s">
        <v>384</v>
      </c>
      <c r="AN69" s="428"/>
      <c r="AO69" s="163" t="s">
        <v>233</v>
      </c>
      <c r="AP69" s="217">
        <f>AP67</f>
        <v>0</v>
      </c>
      <c r="AQ69" s="217"/>
      <c r="AR69" s="217"/>
      <c r="AS69" s="162" t="s">
        <v>234</v>
      </c>
      <c r="AT69" s="216">
        <f>AT67</f>
        <v>0</v>
      </c>
      <c r="AU69" s="216"/>
      <c r="AV69" s="216"/>
      <c r="AW69" s="71"/>
      <c r="AX69" s="71"/>
      <c r="AY69" s="71"/>
      <c r="AZ69" s="71"/>
      <c r="BA69" s="71"/>
      <c r="BB69" s="71"/>
      <c r="BC69" s="71"/>
      <c r="BD69" s="71"/>
      <c r="BE69" s="71"/>
      <c r="BF69" s="167"/>
      <c r="BG69" s="73"/>
      <c r="BH69" s="74"/>
      <c r="BI69" s="212" t="s">
        <v>235</v>
      </c>
      <c r="BJ69" s="214">
        <f>BJ67:BJ67</f>
        <v>0</v>
      </c>
      <c r="BK69" s="214"/>
      <c r="BL69" s="214"/>
      <c r="BM69" s="216" t="s">
        <v>234</v>
      </c>
      <c r="BN69" s="214">
        <f>BN67:BN67</f>
        <v>0</v>
      </c>
      <c r="BO69" s="214"/>
      <c r="BP69" s="214"/>
      <c r="BQ69" s="216" t="s">
        <v>234</v>
      </c>
      <c r="BR69" s="244">
        <f>BR67:BR67</f>
        <v>0</v>
      </c>
      <c r="BS69" s="244"/>
      <c r="BT69" s="244"/>
      <c r="BU69" s="855"/>
      <c r="BV69" s="856"/>
      <c r="BW69" s="859"/>
      <c r="BX69" s="860"/>
      <c r="BY69" s="861"/>
      <c r="BZ69" s="59"/>
      <c r="CA69" s="47"/>
      <c r="CB69" s="47"/>
      <c r="CC69" s="47"/>
    </row>
    <row r="70" spans="2:81" s="49" customFormat="1" ht="21" customHeight="1">
      <c r="B70" s="729"/>
      <c r="C70" s="730"/>
      <c r="D70" s="324"/>
      <c r="E70" s="325"/>
      <c r="F70" s="325"/>
      <c r="G70" s="306"/>
      <c r="H70" s="664"/>
      <c r="I70" s="326"/>
      <c r="J70" s="731"/>
      <c r="K70" s="731"/>
      <c r="L70" s="732"/>
      <c r="M70" s="287">
        <f>VLOOKUP($E69,女子,8,FALSE)</f>
        <v>0</v>
      </c>
      <c r="N70" s="288"/>
      <c r="O70" s="288"/>
      <c r="P70" s="288"/>
      <c r="Q70" s="289"/>
      <c r="R70" s="288">
        <f>VLOOKUP($E69,女子,9,FALSE)</f>
        <v>0</v>
      </c>
      <c r="S70" s="288"/>
      <c r="T70" s="288"/>
      <c r="U70" s="288"/>
      <c r="V70" s="290"/>
      <c r="W70" s="318"/>
      <c r="X70" s="725"/>
      <c r="Y70" s="726"/>
      <c r="Z70" s="300"/>
      <c r="AA70" s="869"/>
      <c r="AB70" s="867"/>
      <c r="AC70" s="866"/>
      <c r="AD70" s="868"/>
      <c r="AE70" s="866"/>
      <c r="AF70" s="866"/>
      <c r="AG70" s="868"/>
      <c r="AH70" s="866"/>
      <c r="AI70" s="866"/>
      <c r="AJ70" s="717"/>
      <c r="AK70" s="305"/>
      <c r="AL70" s="718"/>
      <c r="AM70" s="383"/>
      <c r="AN70" s="912"/>
      <c r="AO70" s="706">
        <f>AO68</f>
        <v>0</v>
      </c>
      <c r="AP70" s="707"/>
      <c r="AQ70" s="707"/>
      <c r="AR70" s="707"/>
      <c r="AS70" s="707"/>
      <c r="AT70" s="707"/>
      <c r="AU70" s="707"/>
      <c r="AV70" s="707"/>
      <c r="AW70" s="707"/>
      <c r="AX70" s="707"/>
      <c r="AY70" s="707"/>
      <c r="AZ70" s="707"/>
      <c r="BA70" s="707"/>
      <c r="BB70" s="707"/>
      <c r="BC70" s="707"/>
      <c r="BD70" s="707"/>
      <c r="BE70" s="707"/>
      <c r="BF70" s="707"/>
      <c r="BG70" s="707"/>
      <c r="BH70" s="708"/>
      <c r="BI70" s="300"/>
      <c r="BJ70" s="711"/>
      <c r="BK70" s="711"/>
      <c r="BL70" s="711"/>
      <c r="BM70" s="865"/>
      <c r="BN70" s="711"/>
      <c r="BO70" s="711"/>
      <c r="BP70" s="711"/>
      <c r="BQ70" s="865"/>
      <c r="BR70" s="711"/>
      <c r="BS70" s="711"/>
      <c r="BT70" s="711"/>
      <c r="BU70" s="857"/>
      <c r="BV70" s="858"/>
      <c r="BW70" s="862"/>
      <c r="BX70" s="863"/>
      <c r="BY70" s="864"/>
      <c r="BZ70" s="60"/>
      <c r="CA70" s="1"/>
      <c r="CB70" s="1"/>
      <c r="CC70" s="1"/>
    </row>
    <row r="71" spans="2:81" s="48" customFormat="1" ht="9.75" customHeight="1">
      <c r="B71" s="266">
        <v>3</v>
      </c>
      <c r="C71" s="267"/>
      <c r="D71" s="270" t="s">
        <v>261</v>
      </c>
      <c r="E71" s="272">
        <v>73</v>
      </c>
      <c r="F71" s="272"/>
      <c r="G71" s="202"/>
      <c r="H71" s="280">
        <f>VLOOKUP(E71,女子,2,FALSE)</f>
        <v>0</v>
      </c>
      <c r="I71" s="274" t="str">
        <f>VLOOKUP($E71,女子,3,FALSE)</f>
        <v>選手</v>
      </c>
      <c r="J71" s="275"/>
      <c r="K71" s="275"/>
      <c r="L71" s="276"/>
      <c r="M71" s="255">
        <f>VLOOKUP($E71,女子,15,FALSE)</f>
      </c>
      <c r="N71" s="256"/>
      <c r="O71" s="256"/>
      <c r="P71" s="256"/>
      <c r="Q71" s="257"/>
      <c r="R71" s="256">
        <f>VLOOKUP($E71,女子,16,FALSE)</f>
      </c>
      <c r="S71" s="256"/>
      <c r="T71" s="256"/>
      <c r="U71" s="256"/>
      <c r="V71" s="256"/>
      <c r="W71" s="258" t="str">
        <f>VLOOKUP($E71,女子,4,FALSE)</f>
        <v>女</v>
      </c>
      <c r="X71" s="259"/>
      <c r="Y71" s="260"/>
      <c r="Z71" s="212" t="str">
        <f>VLOOKUP($E71,女子,5,FALSE)</f>
        <v>平成</v>
      </c>
      <c r="AA71" s="264"/>
      <c r="AB71" s="249">
        <f>VLOOKUP($E71,女子,11,FALSE)</f>
        <v>0</v>
      </c>
      <c r="AC71" s="250"/>
      <c r="AD71" s="252" t="s">
        <v>227</v>
      </c>
      <c r="AE71" s="209">
        <f>VLOOKUP($E71,女子,12,FALSE)</f>
        <v>0</v>
      </c>
      <c r="AF71" s="207"/>
      <c r="AG71" s="254" t="s">
        <v>228</v>
      </c>
      <c r="AH71" s="209">
        <f>VLOOKUP($E71,女子,13,FALSE)</f>
        <v>0</v>
      </c>
      <c r="AI71" s="207"/>
      <c r="AJ71" s="205" t="s">
        <v>178</v>
      </c>
      <c r="AK71" s="203">
        <f>VLOOKUP($E71,女子,10,FALSE)</f>
        <v>0</v>
      </c>
      <c r="AL71" s="202"/>
      <c r="AM71" s="427" t="s">
        <v>384</v>
      </c>
      <c r="AN71" s="428"/>
      <c r="AO71" s="163" t="s">
        <v>233</v>
      </c>
      <c r="AP71" s="217">
        <f>AP69</f>
        <v>0</v>
      </c>
      <c r="AQ71" s="217"/>
      <c r="AR71" s="217"/>
      <c r="AS71" s="162" t="s">
        <v>234</v>
      </c>
      <c r="AT71" s="216">
        <f>AT69</f>
        <v>0</v>
      </c>
      <c r="AU71" s="216"/>
      <c r="AV71" s="216"/>
      <c r="AW71" s="71"/>
      <c r="AX71" s="71"/>
      <c r="AY71" s="71"/>
      <c r="AZ71" s="71"/>
      <c r="BA71" s="71"/>
      <c r="BB71" s="71"/>
      <c r="BC71" s="71"/>
      <c r="BD71" s="71"/>
      <c r="BE71" s="71"/>
      <c r="BF71" s="167"/>
      <c r="BG71" s="73"/>
      <c r="BH71" s="74"/>
      <c r="BI71" s="212" t="s">
        <v>235</v>
      </c>
      <c r="BJ71" s="214">
        <f>BJ69:BJ69</f>
        <v>0</v>
      </c>
      <c r="BK71" s="214"/>
      <c r="BL71" s="214"/>
      <c r="BM71" s="216" t="s">
        <v>234</v>
      </c>
      <c r="BN71" s="214">
        <f>BN69:BN69</f>
        <v>0</v>
      </c>
      <c r="BO71" s="214"/>
      <c r="BP71" s="214"/>
      <c r="BQ71" s="216" t="s">
        <v>234</v>
      </c>
      <c r="BR71" s="244">
        <f>BR69:BR69</f>
        <v>0</v>
      </c>
      <c r="BS71" s="244"/>
      <c r="BT71" s="244"/>
      <c r="BU71" s="855"/>
      <c r="BV71" s="856"/>
      <c r="BW71" s="859"/>
      <c r="BX71" s="860"/>
      <c r="BY71" s="861"/>
      <c r="BZ71" s="59"/>
      <c r="CA71" s="47"/>
      <c r="CB71" s="47"/>
      <c r="CC71" s="47"/>
    </row>
    <row r="72" spans="2:81" s="49" customFormat="1" ht="21" customHeight="1">
      <c r="B72" s="729"/>
      <c r="C72" s="730"/>
      <c r="D72" s="324"/>
      <c r="E72" s="325"/>
      <c r="F72" s="325"/>
      <c r="G72" s="306"/>
      <c r="H72" s="664"/>
      <c r="I72" s="326"/>
      <c r="J72" s="731"/>
      <c r="K72" s="731"/>
      <c r="L72" s="732"/>
      <c r="M72" s="287">
        <f>VLOOKUP($E71,女子,8,FALSE)</f>
        <v>0</v>
      </c>
      <c r="N72" s="288"/>
      <c r="O72" s="288"/>
      <c r="P72" s="288"/>
      <c r="Q72" s="289"/>
      <c r="R72" s="288">
        <f>VLOOKUP($E71,女子,9,FALSE)</f>
        <v>0</v>
      </c>
      <c r="S72" s="288"/>
      <c r="T72" s="288"/>
      <c r="U72" s="288"/>
      <c r="V72" s="290"/>
      <c r="W72" s="318"/>
      <c r="X72" s="725"/>
      <c r="Y72" s="726"/>
      <c r="Z72" s="300"/>
      <c r="AA72" s="869"/>
      <c r="AB72" s="867"/>
      <c r="AC72" s="866"/>
      <c r="AD72" s="868"/>
      <c r="AE72" s="866"/>
      <c r="AF72" s="866"/>
      <c r="AG72" s="868"/>
      <c r="AH72" s="866"/>
      <c r="AI72" s="866"/>
      <c r="AJ72" s="717"/>
      <c r="AK72" s="305"/>
      <c r="AL72" s="718"/>
      <c r="AM72" s="383"/>
      <c r="AN72" s="912"/>
      <c r="AO72" s="706">
        <f>AO70</f>
        <v>0</v>
      </c>
      <c r="AP72" s="707"/>
      <c r="AQ72" s="707"/>
      <c r="AR72" s="707"/>
      <c r="AS72" s="707"/>
      <c r="AT72" s="707"/>
      <c r="AU72" s="707"/>
      <c r="AV72" s="707"/>
      <c r="AW72" s="707"/>
      <c r="AX72" s="707"/>
      <c r="AY72" s="707"/>
      <c r="AZ72" s="707"/>
      <c r="BA72" s="707"/>
      <c r="BB72" s="707"/>
      <c r="BC72" s="707"/>
      <c r="BD72" s="707"/>
      <c r="BE72" s="707"/>
      <c r="BF72" s="707"/>
      <c r="BG72" s="707"/>
      <c r="BH72" s="708"/>
      <c r="BI72" s="300"/>
      <c r="BJ72" s="711"/>
      <c r="BK72" s="711"/>
      <c r="BL72" s="711"/>
      <c r="BM72" s="865"/>
      <c r="BN72" s="711"/>
      <c r="BO72" s="711"/>
      <c r="BP72" s="711"/>
      <c r="BQ72" s="865"/>
      <c r="BR72" s="711"/>
      <c r="BS72" s="711"/>
      <c r="BT72" s="711"/>
      <c r="BU72" s="857"/>
      <c r="BV72" s="858"/>
      <c r="BW72" s="862"/>
      <c r="BX72" s="863"/>
      <c r="BY72" s="864"/>
      <c r="BZ72" s="60"/>
      <c r="CA72" s="1"/>
      <c r="CB72" s="1"/>
      <c r="CC72" s="1"/>
    </row>
    <row r="73" spans="2:81" s="48" customFormat="1" ht="9.75" customHeight="1">
      <c r="B73" s="266">
        <v>3</v>
      </c>
      <c r="C73" s="267"/>
      <c r="D73" s="270" t="s">
        <v>262</v>
      </c>
      <c r="E73" s="272">
        <v>74</v>
      </c>
      <c r="F73" s="272"/>
      <c r="G73" s="202"/>
      <c r="H73" s="280">
        <f>VLOOKUP(E73,女子,2,FALSE)</f>
        <v>0</v>
      </c>
      <c r="I73" s="274" t="str">
        <f>VLOOKUP($E73,女子,3,FALSE)</f>
        <v>選手</v>
      </c>
      <c r="J73" s="275"/>
      <c r="K73" s="275"/>
      <c r="L73" s="276"/>
      <c r="M73" s="315">
        <f>VLOOKUP($E73,女子,15,FALSE)</f>
      </c>
      <c r="N73" s="316"/>
      <c r="O73" s="316"/>
      <c r="P73" s="316"/>
      <c r="Q73" s="317"/>
      <c r="R73" s="316">
        <f>VLOOKUP($E73,女子,16,FALSE)</f>
      </c>
      <c r="S73" s="316"/>
      <c r="T73" s="316"/>
      <c r="U73" s="316"/>
      <c r="V73" s="316"/>
      <c r="W73" s="258" t="str">
        <f>VLOOKUP($E73,女子,4,FALSE)</f>
        <v>女</v>
      </c>
      <c r="X73" s="259"/>
      <c r="Y73" s="260"/>
      <c r="Z73" s="212" t="str">
        <f>VLOOKUP($E73,女子,5,FALSE)</f>
        <v>平成</v>
      </c>
      <c r="AA73" s="264"/>
      <c r="AB73" s="249">
        <f>VLOOKUP($E73,女子,11,FALSE)</f>
        <v>0</v>
      </c>
      <c r="AC73" s="250"/>
      <c r="AD73" s="252" t="s">
        <v>227</v>
      </c>
      <c r="AE73" s="209">
        <f>VLOOKUP($E73,女子,12,FALSE)</f>
        <v>0</v>
      </c>
      <c r="AF73" s="207"/>
      <c r="AG73" s="254" t="s">
        <v>228</v>
      </c>
      <c r="AH73" s="209">
        <f>VLOOKUP($E73,女子,13,FALSE)</f>
        <v>0</v>
      </c>
      <c r="AI73" s="207"/>
      <c r="AJ73" s="205" t="s">
        <v>178</v>
      </c>
      <c r="AK73" s="203">
        <f>VLOOKUP($E73,女子,10,FALSE)</f>
        <v>0</v>
      </c>
      <c r="AL73" s="202"/>
      <c r="AM73" s="427" t="s">
        <v>384</v>
      </c>
      <c r="AN73" s="428"/>
      <c r="AO73" s="163" t="s">
        <v>233</v>
      </c>
      <c r="AP73" s="217">
        <f>AP71</f>
        <v>0</v>
      </c>
      <c r="AQ73" s="217"/>
      <c r="AR73" s="217"/>
      <c r="AS73" s="162" t="s">
        <v>234</v>
      </c>
      <c r="AT73" s="216">
        <f>AT71</f>
        <v>0</v>
      </c>
      <c r="AU73" s="216"/>
      <c r="AV73" s="216"/>
      <c r="AW73" s="71"/>
      <c r="AX73" s="71"/>
      <c r="AY73" s="71"/>
      <c r="AZ73" s="71"/>
      <c r="BA73" s="71"/>
      <c r="BB73" s="71"/>
      <c r="BC73" s="71"/>
      <c r="BD73" s="71"/>
      <c r="BE73" s="71"/>
      <c r="BF73" s="167"/>
      <c r="BG73" s="73"/>
      <c r="BH73" s="74"/>
      <c r="BI73" s="212" t="s">
        <v>235</v>
      </c>
      <c r="BJ73" s="214">
        <f>BJ71:BJ71</f>
        <v>0</v>
      </c>
      <c r="BK73" s="214"/>
      <c r="BL73" s="214"/>
      <c r="BM73" s="216" t="s">
        <v>234</v>
      </c>
      <c r="BN73" s="214">
        <f>BN71:BN71</f>
        <v>0</v>
      </c>
      <c r="BO73" s="214"/>
      <c r="BP73" s="214"/>
      <c r="BQ73" s="216" t="s">
        <v>234</v>
      </c>
      <c r="BR73" s="244">
        <f>BR71:BR71</f>
        <v>0</v>
      </c>
      <c r="BS73" s="244"/>
      <c r="BT73" s="244"/>
      <c r="BU73" s="855"/>
      <c r="BV73" s="856"/>
      <c r="BW73" s="859"/>
      <c r="BX73" s="860"/>
      <c r="BY73" s="861"/>
      <c r="BZ73" s="59"/>
      <c r="CA73" s="47"/>
      <c r="CB73" s="47"/>
      <c r="CC73" s="47"/>
    </row>
    <row r="74" spans="2:81" s="49" customFormat="1" ht="21" customHeight="1">
      <c r="B74" s="729"/>
      <c r="C74" s="730"/>
      <c r="D74" s="324"/>
      <c r="E74" s="325"/>
      <c r="F74" s="325"/>
      <c r="G74" s="306"/>
      <c r="H74" s="664"/>
      <c r="I74" s="326"/>
      <c r="J74" s="731"/>
      <c r="K74" s="731"/>
      <c r="L74" s="732"/>
      <c r="M74" s="287">
        <f>VLOOKUP($E73,女子,8,FALSE)</f>
        <v>0</v>
      </c>
      <c r="N74" s="288"/>
      <c r="O74" s="288"/>
      <c r="P74" s="288"/>
      <c r="Q74" s="289"/>
      <c r="R74" s="288">
        <f>VLOOKUP($E73,女子,9,FALSE)</f>
        <v>0</v>
      </c>
      <c r="S74" s="288"/>
      <c r="T74" s="288"/>
      <c r="U74" s="288"/>
      <c r="V74" s="290"/>
      <c r="W74" s="318"/>
      <c r="X74" s="725"/>
      <c r="Y74" s="726"/>
      <c r="Z74" s="300"/>
      <c r="AA74" s="869"/>
      <c r="AB74" s="867"/>
      <c r="AC74" s="866"/>
      <c r="AD74" s="868"/>
      <c r="AE74" s="866"/>
      <c r="AF74" s="866"/>
      <c r="AG74" s="868"/>
      <c r="AH74" s="866"/>
      <c r="AI74" s="866"/>
      <c r="AJ74" s="717"/>
      <c r="AK74" s="305"/>
      <c r="AL74" s="718"/>
      <c r="AM74" s="383"/>
      <c r="AN74" s="912"/>
      <c r="AO74" s="706">
        <f>AO72</f>
        <v>0</v>
      </c>
      <c r="AP74" s="707"/>
      <c r="AQ74" s="707"/>
      <c r="AR74" s="707"/>
      <c r="AS74" s="707"/>
      <c r="AT74" s="707"/>
      <c r="AU74" s="707"/>
      <c r="AV74" s="707"/>
      <c r="AW74" s="707"/>
      <c r="AX74" s="707"/>
      <c r="AY74" s="707"/>
      <c r="AZ74" s="707"/>
      <c r="BA74" s="707"/>
      <c r="BB74" s="707"/>
      <c r="BC74" s="707"/>
      <c r="BD74" s="707"/>
      <c r="BE74" s="707"/>
      <c r="BF74" s="707"/>
      <c r="BG74" s="707"/>
      <c r="BH74" s="708"/>
      <c r="BI74" s="300"/>
      <c r="BJ74" s="711"/>
      <c r="BK74" s="711"/>
      <c r="BL74" s="711"/>
      <c r="BM74" s="865"/>
      <c r="BN74" s="711"/>
      <c r="BO74" s="711"/>
      <c r="BP74" s="711"/>
      <c r="BQ74" s="865"/>
      <c r="BR74" s="711"/>
      <c r="BS74" s="711"/>
      <c r="BT74" s="711"/>
      <c r="BU74" s="857"/>
      <c r="BV74" s="858"/>
      <c r="BW74" s="862"/>
      <c r="BX74" s="863"/>
      <c r="BY74" s="864"/>
      <c r="BZ74" s="60"/>
      <c r="CA74" s="1"/>
      <c r="CB74" s="1"/>
      <c r="CC74" s="1"/>
    </row>
    <row r="75" spans="2:81" s="48" customFormat="1" ht="9.75" customHeight="1">
      <c r="B75" s="697">
        <v>3</v>
      </c>
      <c r="C75" s="698"/>
      <c r="D75" s="699" t="s">
        <v>263</v>
      </c>
      <c r="E75" s="272">
        <v>75</v>
      </c>
      <c r="F75" s="272"/>
      <c r="G75" s="202"/>
      <c r="H75" s="665">
        <f>VLOOKUP(E75,女子,2,FALSE)</f>
        <v>0</v>
      </c>
      <c r="I75" s="700" t="str">
        <f>VLOOKUP($E75,女子,3,FALSE)</f>
        <v>選手</v>
      </c>
      <c r="J75" s="701"/>
      <c r="K75" s="701"/>
      <c r="L75" s="702"/>
      <c r="M75" s="255">
        <f>VLOOKUP($E75,女子,15,FALSE)</f>
      </c>
      <c r="N75" s="256"/>
      <c r="O75" s="256"/>
      <c r="P75" s="256"/>
      <c r="Q75" s="257"/>
      <c r="R75" s="256">
        <f>VLOOKUP($E75,女子,16,FALSE)</f>
      </c>
      <c r="S75" s="256"/>
      <c r="T75" s="256"/>
      <c r="U75" s="256"/>
      <c r="V75" s="256"/>
      <c r="W75" s="692" t="str">
        <f>VLOOKUP($E75,女子,4,FALSE)</f>
        <v>女</v>
      </c>
      <c r="X75" s="693"/>
      <c r="Y75" s="694"/>
      <c r="Z75" s="838" t="str">
        <f>VLOOKUP($E75,女子,5,FALSE)</f>
        <v>平成</v>
      </c>
      <c r="AA75" s="854"/>
      <c r="AB75" s="686">
        <f>VLOOKUP($E75,女子,11,FALSE)</f>
        <v>0</v>
      </c>
      <c r="AC75" s="853"/>
      <c r="AD75" s="689" t="s">
        <v>227</v>
      </c>
      <c r="AE75" s="678">
        <f>VLOOKUP($E75,女子,12,FALSE)</f>
        <v>0</v>
      </c>
      <c r="AF75" s="310"/>
      <c r="AG75" s="691" t="s">
        <v>228</v>
      </c>
      <c r="AH75" s="678">
        <f>VLOOKUP($E75,女子,13,FALSE)</f>
        <v>0</v>
      </c>
      <c r="AI75" s="310"/>
      <c r="AJ75" s="681" t="s">
        <v>178</v>
      </c>
      <c r="AK75" s="682">
        <f>VLOOKUP($E75,女子,10,FALSE)</f>
        <v>0</v>
      </c>
      <c r="AL75" s="683"/>
      <c r="AM75" s="913" t="s">
        <v>384</v>
      </c>
      <c r="AN75" s="382"/>
      <c r="AO75" s="171" t="s">
        <v>233</v>
      </c>
      <c r="AP75" s="836">
        <f>AP73</f>
        <v>0</v>
      </c>
      <c r="AQ75" s="836"/>
      <c r="AR75" s="836"/>
      <c r="AS75" s="172" t="s">
        <v>234</v>
      </c>
      <c r="AT75" s="837">
        <f>AT73</f>
        <v>0</v>
      </c>
      <c r="AU75" s="837"/>
      <c r="AV75" s="837"/>
      <c r="AW75" s="83"/>
      <c r="AX75" s="83"/>
      <c r="AY75" s="83"/>
      <c r="AZ75" s="83"/>
      <c r="BA75" s="83"/>
      <c r="BB75" s="83"/>
      <c r="BC75" s="83"/>
      <c r="BD75" s="83"/>
      <c r="BE75" s="83"/>
      <c r="BF75" s="173"/>
      <c r="BG75" s="85"/>
      <c r="BH75" s="86"/>
      <c r="BI75" s="838" t="s">
        <v>235</v>
      </c>
      <c r="BJ75" s="674">
        <f>BJ73:BJ73</f>
        <v>0</v>
      </c>
      <c r="BK75" s="674"/>
      <c r="BL75" s="674"/>
      <c r="BM75" s="837" t="s">
        <v>234</v>
      </c>
      <c r="BN75" s="674">
        <f>BN73:BN73</f>
        <v>0</v>
      </c>
      <c r="BO75" s="674"/>
      <c r="BP75" s="674"/>
      <c r="BQ75" s="837" t="s">
        <v>234</v>
      </c>
      <c r="BR75" s="295">
        <f>BR73:BR73</f>
        <v>0</v>
      </c>
      <c r="BS75" s="295"/>
      <c r="BT75" s="295"/>
      <c r="BU75" s="839"/>
      <c r="BV75" s="840"/>
      <c r="BW75" s="843"/>
      <c r="BX75" s="844"/>
      <c r="BY75" s="845"/>
      <c r="BZ75" s="59"/>
      <c r="CA75" s="47"/>
      <c r="CB75" s="47"/>
      <c r="CC75" s="47"/>
    </row>
    <row r="76" spans="2:81" s="49" customFormat="1" ht="21" customHeight="1" thickBot="1">
      <c r="B76" s="268"/>
      <c r="C76" s="269"/>
      <c r="D76" s="271"/>
      <c r="E76" s="273"/>
      <c r="F76" s="273"/>
      <c r="G76" s="200"/>
      <c r="H76" s="281"/>
      <c r="I76" s="277"/>
      <c r="J76" s="278"/>
      <c r="K76" s="278"/>
      <c r="L76" s="279"/>
      <c r="M76" s="240">
        <f>VLOOKUP($E75,女子,8,FALSE)</f>
        <v>0</v>
      </c>
      <c r="N76" s="241"/>
      <c r="O76" s="241"/>
      <c r="P76" s="241"/>
      <c r="Q76" s="242"/>
      <c r="R76" s="241">
        <f>VLOOKUP($E75,女子,9,FALSE)</f>
        <v>0</v>
      </c>
      <c r="S76" s="241"/>
      <c r="T76" s="241"/>
      <c r="U76" s="241"/>
      <c r="V76" s="243"/>
      <c r="W76" s="261"/>
      <c r="X76" s="262"/>
      <c r="Y76" s="263"/>
      <c r="Z76" s="213"/>
      <c r="AA76" s="265"/>
      <c r="AB76" s="251"/>
      <c r="AC76" s="206"/>
      <c r="AD76" s="253"/>
      <c r="AE76" s="206"/>
      <c r="AF76" s="206"/>
      <c r="AG76" s="253"/>
      <c r="AH76" s="206"/>
      <c r="AI76" s="206"/>
      <c r="AJ76" s="204"/>
      <c r="AK76" s="201"/>
      <c r="AL76" s="200"/>
      <c r="AM76" s="908"/>
      <c r="AN76" s="909"/>
      <c r="AO76" s="215">
        <f>AO74</f>
        <v>0</v>
      </c>
      <c r="AP76" s="211"/>
      <c r="AQ76" s="211"/>
      <c r="AR76" s="211"/>
      <c r="AS76" s="211"/>
      <c r="AT76" s="211"/>
      <c r="AU76" s="211"/>
      <c r="AV76" s="211"/>
      <c r="AW76" s="211"/>
      <c r="AX76" s="211"/>
      <c r="AY76" s="211"/>
      <c r="AZ76" s="211"/>
      <c r="BA76" s="211"/>
      <c r="BB76" s="211"/>
      <c r="BC76" s="211"/>
      <c r="BD76" s="211"/>
      <c r="BE76" s="211"/>
      <c r="BF76" s="211"/>
      <c r="BG76" s="211"/>
      <c r="BH76" s="210"/>
      <c r="BI76" s="213"/>
      <c r="BJ76" s="245"/>
      <c r="BK76" s="245"/>
      <c r="BL76" s="245"/>
      <c r="BM76" s="208"/>
      <c r="BN76" s="245"/>
      <c r="BO76" s="245"/>
      <c r="BP76" s="245"/>
      <c r="BQ76" s="208"/>
      <c r="BR76" s="245"/>
      <c r="BS76" s="245"/>
      <c r="BT76" s="245"/>
      <c r="BU76" s="841"/>
      <c r="BV76" s="842"/>
      <c r="BW76" s="846"/>
      <c r="BX76" s="847"/>
      <c r="BY76" s="848"/>
      <c r="BZ76" s="60"/>
      <c r="CA76" s="1"/>
      <c r="CB76" s="1"/>
      <c r="CC76" s="1"/>
    </row>
    <row r="77" spans="2:81" s="48" customFormat="1" ht="9.75" customHeight="1">
      <c r="B77" s="747">
        <v>3</v>
      </c>
      <c r="C77" s="748"/>
      <c r="D77" s="749" t="s">
        <v>264</v>
      </c>
      <c r="E77" s="272">
        <v>76</v>
      </c>
      <c r="F77" s="272"/>
      <c r="G77" s="202"/>
      <c r="H77" s="666">
        <f>VLOOKUP(E77,女子,2,FALSE)</f>
        <v>0</v>
      </c>
      <c r="I77" s="750" t="str">
        <f>VLOOKUP($E77,女子,3,FALSE)</f>
        <v>選手</v>
      </c>
      <c r="J77" s="751"/>
      <c r="K77" s="751"/>
      <c r="L77" s="752"/>
      <c r="M77" s="447">
        <f>VLOOKUP($E77,女子,15,FALSE)</f>
      </c>
      <c r="N77" s="448"/>
      <c r="O77" s="448"/>
      <c r="P77" s="448"/>
      <c r="Q77" s="449"/>
      <c r="R77" s="448">
        <f>VLOOKUP($E77,女子,16,FALSE)</f>
      </c>
      <c r="S77" s="448"/>
      <c r="T77" s="448"/>
      <c r="U77" s="448"/>
      <c r="V77" s="448"/>
      <c r="W77" s="753" t="str">
        <f>VLOOKUP($E77,女子,4,FALSE)</f>
        <v>女</v>
      </c>
      <c r="X77" s="451"/>
      <c r="Y77" s="754"/>
      <c r="Z77" s="877" t="str">
        <f>VLOOKUP($E77,女子,5,FALSE)</f>
        <v>平成</v>
      </c>
      <c r="AA77" s="879"/>
      <c r="AB77" s="756">
        <f>VLOOKUP($E77,女子,11,FALSE)</f>
        <v>0</v>
      </c>
      <c r="AC77" s="438"/>
      <c r="AD77" s="743" t="s">
        <v>227</v>
      </c>
      <c r="AE77" s="744">
        <f>VLOOKUP($E77,女子,12,FALSE)</f>
        <v>0</v>
      </c>
      <c r="AF77" s="878"/>
      <c r="AG77" s="746" t="s">
        <v>228</v>
      </c>
      <c r="AH77" s="744">
        <f>VLOOKUP($E77,女子,13,FALSE)</f>
        <v>0</v>
      </c>
      <c r="AI77" s="878"/>
      <c r="AJ77" s="739" t="s">
        <v>178</v>
      </c>
      <c r="AK77" s="740">
        <f>VLOOKUP($E77,女子,10,FALSE)</f>
        <v>0</v>
      </c>
      <c r="AL77" s="741"/>
      <c r="AM77" s="910" t="s">
        <v>384</v>
      </c>
      <c r="AN77" s="911"/>
      <c r="AO77" s="169" t="s">
        <v>233</v>
      </c>
      <c r="AP77" s="876">
        <f>AP75</f>
        <v>0</v>
      </c>
      <c r="AQ77" s="876"/>
      <c r="AR77" s="876"/>
      <c r="AS77" s="168" t="s">
        <v>234</v>
      </c>
      <c r="AT77" s="875">
        <f>AT75</f>
        <v>0</v>
      </c>
      <c r="AU77" s="875"/>
      <c r="AV77" s="875"/>
      <c r="AW77" s="78"/>
      <c r="AX77" s="78"/>
      <c r="AY77" s="78"/>
      <c r="AZ77" s="78"/>
      <c r="BA77" s="78"/>
      <c r="BB77" s="78"/>
      <c r="BC77" s="78"/>
      <c r="BD77" s="78"/>
      <c r="BE77" s="78"/>
      <c r="BF77" s="170"/>
      <c r="BG77" s="80"/>
      <c r="BH77" s="81"/>
      <c r="BI77" s="877" t="s">
        <v>235</v>
      </c>
      <c r="BJ77" s="474">
        <f>BJ75:BJ75</f>
        <v>0</v>
      </c>
      <c r="BK77" s="474"/>
      <c r="BL77" s="474"/>
      <c r="BM77" s="875" t="s">
        <v>234</v>
      </c>
      <c r="BN77" s="474">
        <f>BN75:BN75</f>
        <v>0</v>
      </c>
      <c r="BO77" s="474"/>
      <c r="BP77" s="474"/>
      <c r="BQ77" s="875" t="s">
        <v>234</v>
      </c>
      <c r="BR77" s="735">
        <f>BR75:BR75</f>
        <v>0</v>
      </c>
      <c r="BS77" s="735"/>
      <c r="BT77" s="735"/>
      <c r="BU77" s="870"/>
      <c r="BV77" s="871"/>
      <c r="BW77" s="872"/>
      <c r="BX77" s="873"/>
      <c r="BY77" s="874"/>
      <c r="BZ77" s="59"/>
      <c r="CA77" s="47"/>
      <c r="CB77" s="47"/>
      <c r="CC77" s="47"/>
    </row>
    <row r="78" spans="2:81" s="49" customFormat="1" ht="21" customHeight="1">
      <c r="B78" s="729"/>
      <c r="C78" s="730"/>
      <c r="D78" s="324"/>
      <c r="E78" s="325"/>
      <c r="F78" s="325"/>
      <c r="G78" s="306"/>
      <c r="H78" s="664"/>
      <c r="I78" s="326"/>
      <c r="J78" s="731"/>
      <c r="K78" s="731"/>
      <c r="L78" s="732"/>
      <c r="M78" s="287">
        <f>VLOOKUP($E77,女子,8,FALSE)</f>
        <v>0</v>
      </c>
      <c r="N78" s="288"/>
      <c r="O78" s="288"/>
      <c r="P78" s="288"/>
      <c r="Q78" s="289"/>
      <c r="R78" s="288">
        <f>VLOOKUP($E77,女子,9,FALSE)</f>
        <v>0</v>
      </c>
      <c r="S78" s="288"/>
      <c r="T78" s="288"/>
      <c r="U78" s="288"/>
      <c r="V78" s="290"/>
      <c r="W78" s="318"/>
      <c r="X78" s="725"/>
      <c r="Y78" s="726"/>
      <c r="Z78" s="300"/>
      <c r="AA78" s="869"/>
      <c r="AB78" s="867"/>
      <c r="AC78" s="866"/>
      <c r="AD78" s="868"/>
      <c r="AE78" s="866"/>
      <c r="AF78" s="866"/>
      <c r="AG78" s="868"/>
      <c r="AH78" s="866"/>
      <c r="AI78" s="866"/>
      <c r="AJ78" s="717"/>
      <c r="AK78" s="305"/>
      <c r="AL78" s="718"/>
      <c r="AM78" s="383"/>
      <c r="AN78" s="912"/>
      <c r="AO78" s="706">
        <f>AO76</f>
        <v>0</v>
      </c>
      <c r="AP78" s="707"/>
      <c r="AQ78" s="707"/>
      <c r="AR78" s="707"/>
      <c r="AS78" s="707"/>
      <c r="AT78" s="707"/>
      <c r="AU78" s="707"/>
      <c r="AV78" s="707"/>
      <c r="AW78" s="707"/>
      <c r="AX78" s="707"/>
      <c r="AY78" s="707"/>
      <c r="AZ78" s="707"/>
      <c r="BA78" s="707"/>
      <c r="BB78" s="707"/>
      <c r="BC78" s="707"/>
      <c r="BD78" s="707"/>
      <c r="BE78" s="707"/>
      <c r="BF78" s="707"/>
      <c r="BG78" s="707"/>
      <c r="BH78" s="708"/>
      <c r="BI78" s="300"/>
      <c r="BJ78" s="711"/>
      <c r="BK78" s="711"/>
      <c r="BL78" s="711"/>
      <c r="BM78" s="865"/>
      <c r="BN78" s="711"/>
      <c r="BO78" s="711"/>
      <c r="BP78" s="711"/>
      <c r="BQ78" s="865"/>
      <c r="BR78" s="711"/>
      <c r="BS78" s="711"/>
      <c r="BT78" s="711"/>
      <c r="BU78" s="857"/>
      <c r="BV78" s="858"/>
      <c r="BW78" s="862"/>
      <c r="BX78" s="863"/>
      <c r="BY78" s="864"/>
      <c r="BZ78" s="60"/>
      <c r="CA78" s="1"/>
      <c r="CB78" s="1"/>
      <c r="CC78" s="1"/>
    </row>
    <row r="79" spans="2:81" s="48" customFormat="1" ht="9.75" customHeight="1">
      <c r="B79" s="266">
        <v>3</v>
      </c>
      <c r="C79" s="267"/>
      <c r="D79" s="270" t="s">
        <v>265</v>
      </c>
      <c r="E79" s="272">
        <v>77</v>
      </c>
      <c r="F79" s="272"/>
      <c r="G79" s="202"/>
      <c r="H79" s="280">
        <f>VLOOKUP(E79,女子,2,FALSE)</f>
        <v>0</v>
      </c>
      <c r="I79" s="274" t="str">
        <f>VLOOKUP($E79,女子,3,FALSE)</f>
        <v>選手</v>
      </c>
      <c r="J79" s="275"/>
      <c r="K79" s="275"/>
      <c r="L79" s="276"/>
      <c r="M79" s="255">
        <f>VLOOKUP($E79,女子,15,FALSE)</f>
      </c>
      <c r="N79" s="256"/>
      <c r="O79" s="256"/>
      <c r="P79" s="256"/>
      <c r="Q79" s="257"/>
      <c r="R79" s="256">
        <f>VLOOKUP($E79,女子,16,FALSE)</f>
      </c>
      <c r="S79" s="256"/>
      <c r="T79" s="256"/>
      <c r="U79" s="256"/>
      <c r="V79" s="256"/>
      <c r="W79" s="258" t="str">
        <f>VLOOKUP($E79,女子,4,FALSE)</f>
        <v>女</v>
      </c>
      <c r="X79" s="259"/>
      <c r="Y79" s="260"/>
      <c r="Z79" s="212" t="str">
        <f>VLOOKUP($E79,女子,5,FALSE)</f>
        <v>平成</v>
      </c>
      <c r="AA79" s="264"/>
      <c r="AB79" s="249">
        <f>VLOOKUP($E79,女子,11,FALSE)</f>
        <v>0</v>
      </c>
      <c r="AC79" s="250"/>
      <c r="AD79" s="252" t="s">
        <v>227</v>
      </c>
      <c r="AE79" s="209">
        <f>VLOOKUP($E79,女子,12,FALSE)</f>
        <v>0</v>
      </c>
      <c r="AF79" s="207"/>
      <c r="AG79" s="254" t="s">
        <v>228</v>
      </c>
      <c r="AH79" s="209">
        <f>VLOOKUP($E79,女子,13,FALSE)</f>
        <v>0</v>
      </c>
      <c r="AI79" s="207"/>
      <c r="AJ79" s="205" t="s">
        <v>178</v>
      </c>
      <c r="AK79" s="203">
        <f>VLOOKUP($E79,女子,10,FALSE)</f>
        <v>0</v>
      </c>
      <c r="AL79" s="202"/>
      <c r="AM79" s="427" t="s">
        <v>384</v>
      </c>
      <c r="AN79" s="428"/>
      <c r="AO79" s="163" t="s">
        <v>233</v>
      </c>
      <c r="AP79" s="217">
        <f>AP77</f>
        <v>0</v>
      </c>
      <c r="AQ79" s="217"/>
      <c r="AR79" s="217"/>
      <c r="AS79" s="162" t="s">
        <v>234</v>
      </c>
      <c r="AT79" s="216">
        <f>AT77</f>
        <v>0</v>
      </c>
      <c r="AU79" s="216"/>
      <c r="AV79" s="216"/>
      <c r="AW79" s="71"/>
      <c r="AX79" s="71"/>
      <c r="AY79" s="71"/>
      <c r="AZ79" s="71"/>
      <c r="BA79" s="71"/>
      <c r="BB79" s="71"/>
      <c r="BC79" s="71"/>
      <c r="BD79" s="71"/>
      <c r="BE79" s="71"/>
      <c r="BF79" s="167"/>
      <c r="BG79" s="73"/>
      <c r="BH79" s="74"/>
      <c r="BI79" s="212" t="s">
        <v>235</v>
      </c>
      <c r="BJ79" s="214">
        <f>BJ77:BJ77</f>
        <v>0</v>
      </c>
      <c r="BK79" s="214"/>
      <c r="BL79" s="214"/>
      <c r="BM79" s="216" t="s">
        <v>234</v>
      </c>
      <c r="BN79" s="214">
        <f>BN77:BN77</f>
        <v>0</v>
      </c>
      <c r="BO79" s="214"/>
      <c r="BP79" s="214"/>
      <c r="BQ79" s="216" t="s">
        <v>234</v>
      </c>
      <c r="BR79" s="244">
        <f>BR77:BR77</f>
        <v>0</v>
      </c>
      <c r="BS79" s="244"/>
      <c r="BT79" s="244"/>
      <c r="BU79" s="855"/>
      <c r="BV79" s="856"/>
      <c r="BW79" s="859"/>
      <c r="BX79" s="860"/>
      <c r="BY79" s="861"/>
      <c r="BZ79" s="59"/>
      <c r="CA79" s="47"/>
      <c r="CB79" s="47"/>
      <c r="CC79" s="47"/>
    </row>
    <row r="80" spans="2:81" s="49" customFormat="1" ht="21" customHeight="1">
      <c r="B80" s="729"/>
      <c r="C80" s="730"/>
      <c r="D80" s="324"/>
      <c r="E80" s="325"/>
      <c r="F80" s="325"/>
      <c r="G80" s="306"/>
      <c r="H80" s="664"/>
      <c r="I80" s="326"/>
      <c r="J80" s="731"/>
      <c r="K80" s="731"/>
      <c r="L80" s="732"/>
      <c r="M80" s="287">
        <f>VLOOKUP($E79,女子,8,FALSE)</f>
        <v>0</v>
      </c>
      <c r="N80" s="288"/>
      <c r="O80" s="288"/>
      <c r="P80" s="288"/>
      <c r="Q80" s="289"/>
      <c r="R80" s="288">
        <f>VLOOKUP($E79,女子,9,FALSE)</f>
        <v>0</v>
      </c>
      <c r="S80" s="288"/>
      <c r="T80" s="288"/>
      <c r="U80" s="288"/>
      <c r="V80" s="290"/>
      <c r="W80" s="318"/>
      <c r="X80" s="725"/>
      <c r="Y80" s="726"/>
      <c r="Z80" s="300"/>
      <c r="AA80" s="869"/>
      <c r="AB80" s="867"/>
      <c r="AC80" s="866"/>
      <c r="AD80" s="868"/>
      <c r="AE80" s="866"/>
      <c r="AF80" s="866"/>
      <c r="AG80" s="868"/>
      <c r="AH80" s="866"/>
      <c r="AI80" s="866"/>
      <c r="AJ80" s="717"/>
      <c r="AK80" s="305"/>
      <c r="AL80" s="718"/>
      <c r="AM80" s="383"/>
      <c r="AN80" s="912"/>
      <c r="AO80" s="706">
        <f>AO78</f>
        <v>0</v>
      </c>
      <c r="AP80" s="707"/>
      <c r="AQ80" s="707"/>
      <c r="AR80" s="707"/>
      <c r="AS80" s="707"/>
      <c r="AT80" s="707"/>
      <c r="AU80" s="707"/>
      <c r="AV80" s="707"/>
      <c r="AW80" s="707"/>
      <c r="AX80" s="707"/>
      <c r="AY80" s="707"/>
      <c r="AZ80" s="707"/>
      <c r="BA80" s="707"/>
      <c r="BB80" s="707"/>
      <c r="BC80" s="707"/>
      <c r="BD80" s="707"/>
      <c r="BE80" s="707"/>
      <c r="BF80" s="707"/>
      <c r="BG80" s="707"/>
      <c r="BH80" s="708"/>
      <c r="BI80" s="300"/>
      <c r="BJ80" s="711"/>
      <c r="BK80" s="711"/>
      <c r="BL80" s="711"/>
      <c r="BM80" s="865"/>
      <c r="BN80" s="711"/>
      <c r="BO80" s="711"/>
      <c r="BP80" s="711"/>
      <c r="BQ80" s="865"/>
      <c r="BR80" s="711"/>
      <c r="BS80" s="711"/>
      <c r="BT80" s="711"/>
      <c r="BU80" s="857"/>
      <c r="BV80" s="858"/>
      <c r="BW80" s="862"/>
      <c r="BX80" s="863"/>
      <c r="BY80" s="864"/>
      <c r="BZ80" s="60"/>
      <c r="CA80" s="1"/>
      <c r="CB80" s="1"/>
      <c r="CC80" s="1"/>
    </row>
    <row r="81" spans="2:81" s="48" customFormat="1" ht="9.75" customHeight="1">
      <c r="B81" s="266">
        <v>3</v>
      </c>
      <c r="C81" s="267"/>
      <c r="D81" s="270" t="s">
        <v>266</v>
      </c>
      <c r="E81" s="272">
        <v>78</v>
      </c>
      <c r="F81" s="272"/>
      <c r="G81" s="202"/>
      <c r="H81" s="280">
        <f>VLOOKUP(E81,女子,2,FALSE)</f>
        <v>0</v>
      </c>
      <c r="I81" s="274" t="str">
        <f>VLOOKUP($E81,女子,3,FALSE)</f>
        <v>選手</v>
      </c>
      <c r="J81" s="275"/>
      <c r="K81" s="275"/>
      <c r="L81" s="276"/>
      <c r="M81" s="255">
        <f>VLOOKUP($E81,女子,15,FALSE)</f>
      </c>
      <c r="N81" s="256"/>
      <c r="O81" s="256"/>
      <c r="P81" s="256"/>
      <c r="Q81" s="257"/>
      <c r="R81" s="256">
        <f>VLOOKUP($E81,女子,16,FALSE)</f>
      </c>
      <c r="S81" s="256"/>
      <c r="T81" s="256"/>
      <c r="U81" s="256"/>
      <c r="V81" s="256"/>
      <c r="W81" s="258" t="str">
        <f>VLOOKUP($E81,女子,4,FALSE)</f>
        <v>女</v>
      </c>
      <c r="X81" s="259"/>
      <c r="Y81" s="260"/>
      <c r="Z81" s="212" t="str">
        <f>VLOOKUP($E81,女子,5,FALSE)</f>
        <v>平成</v>
      </c>
      <c r="AA81" s="264"/>
      <c r="AB81" s="249">
        <f>VLOOKUP($E81,女子,11,FALSE)</f>
        <v>0</v>
      </c>
      <c r="AC81" s="250"/>
      <c r="AD81" s="252" t="s">
        <v>227</v>
      </c>
      <c r="AE81" s="209">
        <f>VLOOKUP($E81,女子,12,FALSE)</f>
        <v>0</v>
      </c>
      <c r="AF81" s="207"/>
      <c r="AG81" s="254" t="s">
        <v>228</v>
      </c>
      <c r="AH81" s="209">
        <f>VLOOKUP($E81,女子,13,FALSE)</f>
        <v>0</v>
      </c>
      <c r="AI81" s="207"/>
      <c r="AJ81" s="205" t="s">
        <v>178</v>
      </c>
      <c r="AK81" s="203">
        <f>VLOOKUP($E81,女子,10,FALSE)</f>
        <v>0</v>
      </c>
      <c r="AL81" s="202"/>
      <c r="AM81" s="427" t="s">
        <v>384</v>
      </c>
      <c r="AN81" s="428"/>
      <c r="AO81" s="163" t="s">
        <v>233</v>
      </c>
      <c r="AP81" s="217">
        <f>AP79</f>
        <v>0</v>
      </c>
      <c r="AQ81" s="217"/>
      <c r="AR81" s="217"/>
      <c r="AS81" s="162" t="s">
        <v>234</v>
      </c>
      <c r="AT81" s="216">
        <f>AT79</f>
        <v>0</v>
      </c>
      <c r="AU81" s="216"/>
      <c r="AV81" s="216"/>
      <c r="AW81" s="71"/>
      <c r="AX81" s="71"/>
      <c r="AY81" s="71"/>
      <c r="AZ81" s="71"/>
      <c r="BA81" s="71"/>
      <c r="BB81" s="71"/>
      <c r="BC81" s="71"/>
      <c r="BD81" s="71"/>
      <c r="BE81" s="71"/>
      <c r="BF81" s="167"/>
      <c r="BG81" s="73"/>
      <c r="BH81" s="74"/>
      <c r="BI81" s="212" t="s">
        <v>235</v>
      </c>
      <c r="BJ81" s="214">
        <f>BJ79:BJ79</f>
        <v>0</v>
      </c>
      <c r="BK81" s="214"/>
      <c r="BL81" s="214"/>
      <c r="BM81" s="216" t="s">
        <v>234</v>
      </c>
      <c r="BN81" s="214">
        <f>BN79:BN79</f>
        <v>0</v>
      </c>
      <c r="BO81" s="214"/>
      <c r="BP81" s="214"/>
      <c r="BQ81" s="216" t="s">
        <v>234</v>
      </c>
      <c r="BR81" s="244">
        <f>BR79:BR79</f>
        <v>0</v>
      </c>
      <c r="BS81" s="244"/>
      <c r="BT81" s="244"/>
      <c r="BU81" s="855"/>
      <c r="BV81" s="856"/>
      <c r="BW81" s="859"/>
      <c r="BX81" s="860"/>
      <c r="BY81" s="861"/>
      <c r="BZ81" s="59"/>
      <c r="CA81" s="47"/>
      <c r="CB81" s="47"/>
      <c r="CC81" s="47"/>
    </row>
    <row r="82" spans="2:81" s="49" customFormat="1" ht="21" customHeight="1">
      <c r="B82" s="729"/>
      <c r="C82" s="730"/>
      <c r="D82" s="324"/>
      <c r="E82" s="325"/>
      <c r="F82" s="325"/>
      <c r="G82" s="306"/>
      <c r="H82" s="664"/>
      <c r="I82" s="326"/>
      <c r="J82" s="731"/>
      <c r="K82" s="731"/>
      <c r="L82" s="732"/>
      <c r="M82" s="287">
        <f>VLOOKUP($E81,女子,8,FALSE)</f>
        <v>0</v>
      </c>
      <c r="N82" s="288"/>
      <c r="O82" s="288"/>
      <c r="P82" s="288"/>
      <c r="Q82" s="289"/>
      <c r="R82" s="288">
        <f>VLOOKUP($E81,女子,9,FALSE)</f>
        <v>0</v>
      </c>
      <c r="S82" s="288"/>
      <c r="T82" s="288"/>
      <c r="U82" s="288"/>
      <c r="V82" s="290"/>
      <c r="W82" s="318"/>
      <c r="X82" s="725"/>
      <c r="Y82" s="726"/>
      <c r="Z82" s="300"/>
      <c r="AA82" s="869"/>
      <c r="AB82" s="867"/>
      <c r="AC82" s="866"/>
      <c r="AD82" s="868"/>
      <c r="AE82" s="866"/>
      <c r="AF82" s="866"/>
      <c r="AG82" s="868"/>
      <c r="AH82" s="866"/>
      <c r="AI82" s="866"/>
      <c r="AJ82" s="717"/>
      <c r="AK82" s="305"/>
      <c r="AL82" s="718"/>
      <c r="AM82" s="383"/>
      <c r="AN82" s="912"/>
      <c r="AO82" s="706">
        <f>AO80</f>
        <v>0</v>
      </c>
      <c r="AP82" s="707"/>
      <c r="AQ82" s="707"/>
      <c r="AR82" s="707"/>
      <c r="AS82" s="707"/>
      <c r="AT82" s="707"/>
      <c r="AU82" s="707"/>
      <c r="AV82" s="707"/>
      <c r="AW82" s="707"/>
      <c r="AX82" s="707"/>
      <c r="AY82" s="707"/>
      <c r="AZ82" s="707"/>
      <c r="BA82" s="707"/>
      <c r="BB82" s="707"/>
      <c r="BC82" s="707"/>
      <c r="BD82" s="707"/>
      <c r="BE82" s="707"/>
      <c r="BF82" s="707"/>
      <c r="BG82" s="707"/>
      <c r="BH82" s="708"/>
      <c r="BI82" s="300"/>
      <c r="BJ82" s="711"/>
      <c r="BK82" s="711"/>
      <c r="BL82" s="711"/>
      <c r="BM82" s="865"/>
      <c r="BN82" s="711"/>
      <c r="BO82" s="711"/>
      <c r="BP82" s="711"/>
      <c r="BQ82" s="865"/>
      <c r="BR82" s="711"/>
      <c r="BS82" s="711"/>
      <c r="BT82" s="711"/>
      <c r="BU82" s="857"/>
      <c r="BV82" s="858"/>
      <c r="BW82" s="862"/>
      <c r="BX82" s="863"/>
      <c r="BY82" s="864"/>
      <c r="BZ82" s="60"/>
      <c r="CA82" s="1"/>
      <c r="CB82" s="1"/>
      <c r="CC82" s="1"/>
    </row>
    <row r="83" spans="2:81" s="48" customFormat="1" ht="9.75" customHeight="1">
      <c r="B83" s="266">
        <v>3</v>
      </c>
      <c r="C83" s="267"/>
      <c r="D83" s="270" t="s">
        <v>267</v>
      </c>
      <c r="E83" s="272">
        <v>79</v>
      </c>
      <c r="F83" s="272"/>
      <c r="G83" s="202"/>
      <c r="H83" s="280">
        <f>VLOOKUP(E83,女子,2,FALSE)</f>
        <v>0</v>
      </c>
      <c r="I83" s="274" t="str">
        <f>VLOOKUP($E83,女子,3,FALSE)</f>
        <v>選手</v>
      </c>
      <c r="J83" s="275"/>
      <c r="K83" s="275"/>
      <c r="L83" s="276"/>
      <c r="M83" s="315">
        <f>VLOOKUP($E83,女子,15,FALSE)</f>
      </c>
      <c r="N83" s="316"/>
      <c r="O83" s="316"/>
      <c r="P83" s="316"/>
      <c r="Q83" s="317"/>
      <c r="R83" s="316">
        <f>VLOOKUP($E83,女子,16,FALSE)</f>
      </c>
      <c r="S83" s="316"/>
      <c r="T83" s="316"/>
      <c r="U83" s="316"/>
      <c r="V83" s="316"/>
      <c r="W83" s="258" t="str">
        <f>VLOOKUP($E83,女子,4,FALSE)</f>
        <v>女</v>
      </c>
      <c r="X83" s="259"/>
      <c r="Y83" s="260"/>
      <c r="Z83" s="212" t="str">
        <f>VLOOKUP($E83,女子,5,FALSE)</f>
        <v>平成</v>
      </c>
      <c r="AA83" s="264"/>
      <c r="AB83" s="249">
        <f>VLOOKUP($E83,女子,11,FALSE)</f>
        <v>0</v>
      </c>
      <c r="AC83" s="250"/>
      <c r="AD83" s="252" t="s">
        <v>227</v>
      </c>
      <c r="AE83" s="209">
        <f>VLOOKUP($E83,女子,12,FALSE)</f>
        <v>0</v>
      </c>
      <c r="AF83" s="207"/>
      <c r="AG83" s="254" t="s">
        <v>228</v>
      </c>
      <c r="AH83" s="209">
        <f>VLOOKUP($E83,女子,13,FALSE)</f>
        <v>0</v>
      </c>
      <c r="AI83" s="207"/>
      <c r="AJ83" s="205" t="s">
        <v>178</v>
      </c>
      <c r="AK83" s="203">
        <f>VLOOKUP($E83,女子,10,FALSE)</f>
        <v>0</v>
      </c>
      <c r="AL83" s="202"/>
      <c r="AM83" s="427" t="s">
        <v>384</v>
      </c>
      <c r="AN83" s="428"/>
      <c r="AO83" s="163" t="s">
        <v>233</v>
      </c>
      <c r="AP83" s="217">
        <f>AP81</f>
        <v>0</v>
      </c>
      <c r="AQ83" s="217"/>
      <c r="AR83" s="217"/>
      <c r="AS83" s="162" t="s">
        <v>234</v>
      </c>
      <c r="AT83" s="216">
        <f>AT81</f>
        <v>0</v>
      </c>
      <c r="AU83" s="216"/>
      <c r="AV83" s="216"/>
      <c r="AW83" s="71"/>
      <c r="AX83" s="71"/>
      <c r="AY83" s="71"/>
      <c r="AZ83" s="71"/>
      <c r="BA83" s="71"/>
      <c r="BB83" s="71"/>
      <c r="BC83" s="71"/>
      <c r="BD83" s="71"/>
      <c r="BE83" s="71"/>
      <c r="BF83" s="167"/>
      <c r="BG83" s="73"/>
      <c r="BH83" s="74"/>
      <c r="BI83" s="212" t="s">
        <v>235</v>
      </c>
      <c r="BJ83" s="214">
        <f>BJ81:BJ81</f>
        <v>0</v>
      </c>
      <c r="BK83" s="214"/>
      <c r="BL83" s="214"/>
      <c r="BM83" s="216" t="s">
        <v>234</v>
      </c>
      <c r="BN83" s="214">
        <f>BN81:BN81</f>
        <v>0</v>
      </c>
      <c r="BO83" s="214"/>
      <c r="BP83" s="214"/>
      <c r="BQ83" s="216" t="s">
        <v>234</v>
      </c>
      <c r="BR83" s="244">
        <f>BR81:BR81</f>
        <v>0</v>
      </c>
      <c r="BS83" s="244"/>
      <c r="BT83" s="244"/>
      <c r="BU83" s="855"/>
      <c r="BV83" s="856"/>
      <c r="BW83" s="859"/>
      <c r="BX83" s="860"/>
      <c r="BY83" s="861"/>
      <c r="BZ83" s="59"/>
      <c r="CA83" s="47"/>
      <c r="CB83" s="47"/>
      <c r="CC83" s="47"/>
    </row>
    <row r="84" spans="2:81" s="49" customFormat="1" ht="21" customHeight="1">
      <c r="B84" s="729"/>
      <c r="C84" s="730"/>
      <c r="D84" s="324"/>
      <c r="E84" s="325"/>
      <c r="F84" s="325"/>
      <c r="G84" s="306"/>
      <c r="H84" s="664"/>
      <c r="I84" s="326"/>
      <c r="J84" s="731"/>
      <c r="K84" s="731"/>
      <c r="L84" s="732"/>
      <c r="M84" s="287">
        <f>VLOOKUP($E83,女子,8,FALSE)</f>
        <v>0</v>
      </c>
      <c r="N84" s="288"/>
      <c r="O84" s="288"/>
      <c r="P84" s="288"/>
      <c r="Q84" s="289"/>
      <c r="R84" s="288">
        <f>VLOOKUP($E83,女子,9,FALSE)</f>
        <v>0</v>
      </c>
      <c r="S84" s="288"/>
      <c r="T84" s="288"/>
      <c r="U84" s="288"/>
      <c r="V84" s="290"/>
      <c r="W84" s="318"/>
      <c r="X84" s="725"/>
      <c r="Y84" s="726"/>
      <c r="Z84" s="300"/>
      <c r="AA84" s="869"/>
      <c r="AB84" s="867"/>
      <c r="AC84" s="866"/>
      <c r="AD84" s="868"/>
      <c r="AE84" s="866"/>
      <c r="AF84" s="866"/>
      <c r="AG84" s="868"/>
      <c r="AH84" s="866"/>
      <c r="AI84" s="866"/>
      <c r="AJ84" s="717"/>
      <c r="AK84" s="305"/>
      <c r="AL84" s="718"/>
      <c r="AM84" s="383"/>
      <c r="AN84" s="912"/>
      <c r="AO84" s="706">
        <f>AO82</f>
        <v>0</v>
      </c>
      <c r="AP84" s="707"/>
      <c r="AQ84" s="707"/>
      <c r="AR84" s="707"/>
      <c r="AS84" s="707"/>
      <c r="AT84" s="707"/>
      <c r="AU84" s="707"/>
      <c r="AV84" s="707"/>
      <c r="AW84" s="707"/>
      <c r="AX84" s="707"/>
      <c r="AY84" s="707"/>
      <c r="AZ84" s="707"/>
      <c r="BA84" s="707"/>
      <c r="BB84" s="707"/>
      <c r="BC84" s="707"/>
      <c r="BD84" s="707"/>
      <c r="BE84" s="707"/>
      <c r="BF84" s="707"/>
      <c r="BG84" s="707"/>
      <c r="BH84" s="708"/>
      <c r="BI84" s="300"/>
      <c r="BJ84" s="711"/>
      <c r="BK84" s="711"/>
      <c r="BL84" s="711"/>
      <c r="BM84" s="865"/>
      <c r="BN84" s="711"/>
      <c r="BO84" s="711"/>
      <c r="BP84" s="711"/>
      <c r="BQ84" s="865"/>
      <c r="BR84" s="711"/>
      <c r="BS84" s="711"/>
      <c r="BT84" s="711"/>
      <c r="BU84" s="857"/>
      <c r="BV84" s="858"/>
      <c r="BW84" s="862"/>
      <c r="BX84" s="863"/>
      <c r="BY84" s="864"/>
      <c r="BZ84" s="60"/>
      <c r="CA84" s="1"/>
      <c r="CB84" s="1"/>
      <c r="CC84" s="1"/>
    </row>
    <row r="85" spans="2:81" s="48" customFormat="1" ht="9.75" customHeight="1">
      <c r="B85" s="697">
        <v>3</v>
      </c>
      <c r="C85" s="698"/>
      <c r="D85" s="699" t="s">
        <v>268</v>
      </c>
      <c r="E85" s="272">
        <v>80</v>
      </c>
      <c r="F85" s="272"/>
      <c r="G85" s="202"/>
      <c r="H85" s="665">
        <f>VLOOKUP(E85,女子,2,FALSE)</f>
        <v>0</v>
      </c>
      <c r="I85" s="700" t="str">
        <f>VLOOKUP($E85,女子,3,FALSE)</f>
        <v>選手</v>
      </c>
      <c r="J85" s="701"/>
      <c r="K85" s="701"/>
      <c r="L85" s="702"/>
      <c r="M85" s="255">
        <f>VLOOKUP($E85,女子,15,FALSE)</f>
      </c>
      <c r="N85" s="256"/>
      <c r="O85" s="256"/>
      <c r="P85" s="256"/>
      <c r="Q85" s="257"/>
      <c r="R85" s="256">
        <f>VLOOKUP($E85,女子,16,FALSE)</f>
      </c>
      <c r="S85" s="256"/>
      <c r="T85" s="256"/>
      <c r="U85" s="256"/>
      <c r="V85" s="256"/>
      <c r="W85" s="692" t="str">
        <f>VLOOKUP($E85,女子,4,FALSE)</f>
        <v>女</v>
      </c>
      <c r="X85" s="693"/>
      <c r="Y85" s="694"/>
      <c r="Z85" s="838" t="str">
        <f>VLOOKUP($E85,女子,5,FALSE)</f>
        <v>平成</v>
      </c>
      <c r="AA85" s="854"/>
      <c r="AB85" s="686">
        <f>VLOOKUP($E85,女子,11,FALSE)</f>
        <v>0</v>
      </c>
      <c r="AC85" s="853"/>
      <c r="AD85" s="689" t="s">
        <v>227</v>
      </c>
      <c r="AE85" s="678">
        <f>VLOOKUP($E85,女子,12,FALSE)</f>
        <v>0</v>
      </c>
      <c r="AF85" s="310"/>
      <c r="AG85" s="691" t="s">
        <v>228</v>
      </c>
      <c r="AH85" s="678">
        <f>VLOOKUP($E85,女子,13,FALSE)</f>
        <v>0</v>
      </c>
      <c r="AI85" s="310"/>
      <c r="AJ85" s="681" t="s">
        <v>178</v>
      </c>
      <c r="AK85" s="682">
        <f>VLOOKUP($E85,女子,10,FALSE)</f>
        <v>0</v>
      </c>
      <c r="AL85" s="683"/>
      <c r="AM85" s="913" t="s">
        <v>384</v>
      </c>
      <c r="AN85" s="382"/>
      <c r="AO85" s="171" t="s">
        <v>233</v>
      </c>
      <c r="AP85" s="836">
        <f>AP83</f>
        <v>0</v>
      </c>
      <c r="AQ85" s="836"/>
      <c r="AR85" s="836"/>
      <c r="AS85" s="172" t="s">
        <v>234</v>
      </c>
      <c r="AT85" s="837">
        <f>AT83</f>
        <v>0</v>
      </c>
      <c r="AU85" s="837"/>
      <c r="AV85" s="837"/>
      <c r="AW85" s="83"/>
      <c r="AX85" s="83"/>
      <c r="AY85" s="83"/>
      <c r="AZ85" s="83"/>
      <c r="BA85" s="83"/>
      <c r="BB85" s="83"/>
      <c r="BC85" s="83"/>
      <c r="BD85" s="83"/>
      <c r="BE85" s="83"/>
      <c r="BF85" s="173"/>
      <c r="BG85" s="85"/>
      <c r="BH85" s="86"/>
      <c r="BI85" s="838" t="s">
        <v>235</v>
      </c>
      <c r="BJ85" s="674">
        <f>BJ83:BJ83</f>
        <v>0</v>
      </c>
      <c r="BK85" s="674"/>
      <c r="BL85" s="674"/>
      <c r="BM85" s="837" t="s">
        <v>234</v>
      </c>
      <c r="BN85" s="674">
        <f>BN83:BN83</f>
        <v>0</v>
      </c>
      <c r="BO85" s="674"/>
      <c r="BP85" s="674"/>
      <c r="BQ85" s="837" t="s">
        <v>234</v>
      </c>
      <c r="BR85" s="295">
        <f>BR83:BR83</f>
        <v>0</v>
      </c>
      <c r="BS85" s="295"/>
      <c r="BT85" s="295"/>
      <c r="BU85" s="839"/>
      <c r="BV85" s="840"/>
      <c r="BW85" s="843"/>
      <c r="BX85" s="844"/>
      <c r="BY85" s="845"/>
      <c r="BZ85" s="59"/>
      <c r="CA85" s="47"/>
      <c r="CB85" s="47"/>
      <c r="CC85" s="47"/>
    </row>
    <row r="86" spans="2:81" s="49" customFormat="1" ht="21" customHeight="1" thickBot="1">
      <c r="B86" s="268"/>
      <c r="C86" s="269"/>
      <c r="D86" s="271"/>
      <c r="E86" s="273"/>
      <c r="F86" s="273"/>
      <c r="G86" s="200"/>
      <c r="H86" s="281"/>
      <c r="I86" s="277"/>
      <c r="J86" s="278"/>
      <c r="K86" s="278"/>
      <c r="L86" s="279"/>
      <c r="M86" s="240">
        <f>VLOOKUP($E85,女子,8,FALSE)</f>
        <v>0</v>
      </c>
      <c r="N86" s="241"/>
      <c r="O86" s="241"/>
      <c r="P86" s="241"/>
      <c r="Q86" s="242"/>
      <c r="R86" s="241">
        <f>VLOOKUP($E85,女子,9,FALSE)</f>
        <v>0</v>
      </c>
      <c r="S86" s="241"/>
      <c r="T86" s="241"/>
      <c r="U86" s="241"/>
      <c r="V86" s="243"/>
      <c r="W86" s="261"/>
      <c r="X86" s="262"/>
      <c r="Y86" s="263"/>
      <c r="Z86" s="213"/>
      <c r="AA86" s="265"/>
      <c r="AB86" s="251"/>
      <c r="AC86" s="206"/>
      <c r="AD86" s="253"/>
      <c r="AE86" s="206"/>
      <c r="AF86" s="206"/>
      <c r="AG86" s="253"/>
      <c r="AH86" s="206"/>
      <c r="AI86" s="206"/>
      <c r="AJ86" s="204"/>
      <c r="AK86" s="201"/>
      <c r="AL86" s="200"/>
      <c r="AM86" s="908"/>
      <c r="AN86" s="909"/>
      <c r="AO86" s="215">
        <f>AO84</f>
        <v>0</v>
      </c>
      <c r="AP86" s="211"/>
      <c r="AQ86" s="211"/>
      <c r="AR86" s="211"/>
      <c r="AS86" s="211"/>
      <c r="AT86" s="211"/>
      <c r="AU86" s="211"/>
      <c r="AV86" s="211"/>
      <c r="AW86" s="211"/>
      <c r="AX86" s="211"/>
      <c r="AY86" s="211"/>
      <c r="AZ86" s="211"/>
      <c r="BA86" s="211"/>
      <c r="BB86" s="211"/>
      <c r="BC86" s="211"/>
      <c r="BD86" s="211"/>
      <c r="BE86" s="211"/>
      <c r="BF86" s="211"/>
      <c r="BG86" s="211"/>
      <c r="BH86" s="210"/>
      <c r="BI86" s="213"/>
      <c r="BJ86" s="245"/>
      <c r="BK86" s="245"/>
      <c r="BL86" s="245"/>
      <c r="BM86" s="208"/>
      <c r="BN86" s="245"/>
      <c r="BO86" s="245"/>
      <c r="BP86" s="245"/>
      <c r="BQ86" s="208"/>
      <c r="BR86" s="245"/>
      <c r="BS86" s="245"/>
      <c r="BT86" s="245"/>
      <c r="BU86" s="841"/>
      <c r="BV86" s="842"/>
      <c r="BW86" s="846"/>
      <c r="BX86" s="847"/>
      <c r="BY86" s="848"/>
      <c r="BZ86" s="60"/>
      <c r="CA86" s="1"/>
      <c r="CB86" s="1"/>
      <c r="CC86" s="1"/>
    </row>
    <row r="87" spans="2:81" s="48" customFormat="1" ht="9.75" customHeight="1">
      <c r="B87" s="747">
        <v>3</v>
      </c>
      <c r="C87" s="748"/>
      <c r="D87" s="749" t="s">
        <v>269</v>
      </c>
      <c r="E87" s="272">
        <v>81</v>
      </c>
      <c r="F87" s="272"/>
      <c r="G87" s="202"/>
      <c r="H87" s="666">
        <f>VLOOKUP(E87,女子,2,FALSE)</f>
        <v>0</v>
      </c>
      <c r="I87" s="750" t="str">
        <f>VLOOKUP($E87,女子,3,FALSE)</f>
        <v>選手</v>
      </c>
      <c r="J87" s="751"/>
      <c r="K87" s="751"/>
      <c r="L87" s="752"/>
      <c r="M87" s="447">
        <f>VLOOKUP($E87,女子,15,FALSE)</f>
      </c>
      <c r="N87" s="448"/>
      <c r="O87" s="448"/>
      <c r="P87" s="448"/>
      <c r="Q87" s="449"/>
      <c r="R87" s="448">
        <f>VLOOKUP($E87,女子,16,FALSE)</f>
      </c>
      <c r="S87" s="448"/>
      <c r="T87" s="448"/>
      <c r="U87" s="448"/>
      <c r="V87" s="448"/>
      <c r="W87" s="753" t="str">
        <f>VLOOKUP($E87,女子,4,FALSE)</f>
        <v>女</v>
      </c>
      <c r="X87" s="451"/>
      <c r="Y87" s="754"/>
      <c r="Z87" s="877" t="str">
        <f>VLOOKUP($E87,女子,5,FALSE)</f>
        <v>平成</v>
      </c>
      <c r="AA87" s="879"/>
      <c r="AB87" s="756">
        <f>VLOOKUP($E87,女子,11,FALSE)</f>
        <v>0</v>
      </c>
      <c r="AC87" s="438"/>
      <c r="AD87" s="743" t="s">
        <v>227</v>
      </c>
      <c r="AE87" s="744">
        <f>VLOOKUP($E87,女子,12,FALSE)</f>
        <v>0</v>
      </c>
      <c r="AF87" s="878"/>
      <c r="AG87" s="746" t="s">
        <v>228</v>
      </c>
      <c r="AH87" s="744">
        <f>VLOOKUP($E87,女子,13,FALSE)</f>
        <v>0</v>
      </c>
      <c r="AI87" s="878"/>
      <c r="AJ87" s="739" t="s">
        <v>178</v>
      </c>
      <c r="AK87" s="740">
        <f>VLOOKUP($E87,女子,10,FALSE)</f>
        <v>0</v>
      </c>
      <c r="AL87" s="741"/>
      <c r="AM87" s="910" t="s">
        <v>384</v>
      </c>
      <c r="AN87" s="911"/>
      <c r="AO87" s="169" t="s">
        <v>233</v>
      </c>
      <c r="AP87" s="876">
        <f>AP85</f>
        <v>0</v>
      </c>
      <c r="AQ87" s="876"/>
      <c r="AR87" s="876"/>
      <c r="AS87" s="168" t="s">
        <v>234</v>
      </c>
      <c r="AT87" s="875">
        <f>AT85</f>
        <v>0</v>
      </c>
      <c r="AU87" s="875"/>
      <c r="AV87" s="875"/>
      <c r="AW87" s="78"/>
      <c r="AX87" s="78"/>
      <c r="AY87" s="78"/>
      <c r="AZ87" s="78"/>
      <c r="BA87" s="78"/>
      <c r="BB87" s="78"/>
      <c r="BC87" s="78"/>
      <c r="BD87" s="78"/>
      <c r="BE87" s="78"/>
      <c r="BF87" s="170"/>
      <c r="BG87" s="80"/>
      <c r="BH87" s="81"/>
      <c r="BI87" s="877" t="s">
        <v>235</v>
      </c>
      <c r="BJ87" s="474">
        <f>BJ85:BJ85</f>
        <v>0</v>
      </c>
      <c r="BK87" s="474"/>
      <c r="BL87" s="474"/>
      <c r="BM87" s="875" t="s">
        <v>234</v>
      </c>
      <c r="BN87" s="474">
        <f>BN85:BN85</f>
        <v>0</v>
      </c>
      <c r="BO87" s="474"/>
      <c r="BP87" s="474"/>
      <c r="BQ87" s="875" t="s">
        <v>234</v>
      </c>
      <c r="BR87" s="735">
        <f>BR85:BR85</f>
        <v>0</v>
      </c>
      <c r="BS87" s="735"/>
      <c r="BT87" s="735"/>
      <c r="BU87" s="870"/>
      <c r="BV87" s="871"/>
      <c r="BW87" s="872"/>
      <c r="BX87" s="873"/>
      <c r="BY87" s="874"/>
      <c r="BZ87" s="59"/>
      <c r="CA87" s="47"/>
      <c r="CB87" s="47"/>
      <c r="CC87" s="47"/>
    </row>
    <row r="88" spans="2:81" s="49" customFormat="1" ht="21" customHeight="1">
      <c r="B88" s="729"/>
      <c r="C88" s="730"/>
      <c r="D88" s="324"/>
      <c r="E88" s="325"/>
      <c r="F88" s="325"/>
      <c r="G88" s="306"/>
      <c r="H88" s="664"/>
      <c r="I88" s="326"/>
      <c r="J88" s="731"/>
      <c r="K88" s="731"/>
      <c r="L88" s="732"/>
      <c r="M88" s="287">
        <f>VLOOKUP($E87,女子,8,FALSE)</f>
        <v>0</v>
      </c>
      <c r="N88" s="288"/>
      <c r="O88" s="288"/>
      <c r="P88" s="288"/>
      <c r="Q88" s="289"/>
      <c r="R88" s="288">
        <f>VLOOKUP($E87,女子,9,FALSE)</f>
        <v>0</v>
      </c>
      <c r="S88" s="288"/>
      <c r="T88" s="288"/>
      <c r="U88" s="288"/>
      <c r="V88" s="290"/>
      <c r="W88" s="318"/>
      <c r="X88" s="725"/>
      <c r="Y88" s="726"/>
      <c r="Z88" s="300"/>
      <c r="AA88" s="869"/>
      <c r="AB88" s="867"/>
      <c r="AC88" s="866"/>
      <c r="AD88" s="868"/>
      <c r="AE88" s="866"/>
      <c r="AF88" s="866"/>
      <c r="AG88" s="868"/>
      <c r="AH88" s="866"/>
      <c r="AI88" s="866"/>
      <c r="AJ88" s="717"/>
      <c r="AK88" s="305"/>
      <c r="AL88" s="718"/>
      <c r="AM88" s="383"/>
      <c r="AN88" s="912"/>
      <c r="AO88" s="706">
        <f>AO86</f>
        <v>0</v>
      </c>
      <c r="AP88" s="707"/>
      <c r="AQ88" s="707"/>
      <c r="AR88" s="707"/>
      <c r="AS88" s="707"/>
      <c r="AT88" s="707"/>
      <c r="AU88" s="707"/>
      <c r="AV88" s="707"/>
      <c r="AW88" s="707"/>
      <c r="AX88" s="707"/>
      <c r="AY88" s="707"/>
      <c r="AZ88" s="707"/>
      <c r="BA88" s="707"/>
      <c r="BB88" s="707"/>
      <c r="BC88" s="707"/>
      <c r="BD88" s="707"/>
      <c r="BE88" s="707"/>
      <c r="BF88" s="707"/>
      <c r="BG88" s="707"/>
      <c r="BH88" s="708"/>
      <c r="BI88" s="300"/>
      <c r="BJ88" s="711"/>
      <c r="BK88" s="711"/>
      <c r="BL88" s="711"/>
      <c r="BM88" s="865"/>
      <c r="BN88" s="711"/>
      <c r="BO88" s="711"/>
      <c r="BP88" s="711"/>
      <c r="BQ88" s="865"/>
      <c r="BR88" s="711"/>
      <c r="BS88" s="711"/>
      <c r="BT88" s="711"/>
      <c r="BU88" s="857"/>
      <c r="BV88" s="858"/>
      <c r="BW88" s="862"/>
      <c r="BX88" s="863"/>
      <c r="BY88" s="864"/>
      <c r="BZ88" s="60"/>
      <c r="CA88" s="1"/>
      <c r="CB88" s="1"/>
      <c r="CC88" s="1"/>
    </row>
    <row r="89" spans="2:81" s="48" customFormat="1" ht="9.75" customHeight="1">
      <c r="B89" s="266">
        <v>3</v>
      </c>
      <c r="C89" s="267"/>
      <c r="D89" s="270" t="s">
        <v>270</v>
      </c>
      <c r="E89" s="272">
        <v>82</v>
      </c>
      <c r="F89" s="272"/>
      <c r="G89" s="202"/>
      <c r="H89" s="280">
        <f>VLOOKUP(E89,女子,2,FALSE)</f>
        <v>0</v>
      </c>
      <c r="I89" s="274" t="str">
        <f>VLOOKUP($E89,女子,3,FALSE)</f>
        <v>選手</v>
      </c>
      <c r="J89" s="275"/>
      <c r="K89" s="275"/>
      <c r="L89" s="276"/>
      <c r="M89" s="255">
        <f>VLOOKUP($E89,女子,15,FALSE)</f>
      </c>
      <c r="N89" s="256"/>
      <c r="O89" s="256"/>
      <c r="P89" s="256"/>
      <c r="Q89" s="257"/>
      <c r="R89" s="256">
        <f>VLOOKUP($E89,女子,16,FALSE)</f>
      </c>
      <c r="S89" s="256"/>
      <c r="T89" s="256"/>
      <c r="U89" s="256"/>
      <c r="V89" s="256"/>
      <c r="W89" s="258" t="str">
        <f>VLOOKUP($E89,女子,4,FALSE)</f>
        <v>女</v>
      </c>
      <c r="X89" s="259"/>
      <c r="Y89" s="260"/>
      <c r="Z89" s="212" t="str">
        <f>VLOOKUP($E89,女子,5,FALSE)</f>
        <v>平成</v>
      </c>
      <c r="AA89" s="264"/>
      <c r="AB89" s="249">
        <f>VLOOKUP($E89,女子,11,FALSE)</f>
        <v>0</v>
      </c>
      <c r="AC89" s="250"/>
      <c r="AD89" s="252" t="s">
        <v>227</v>
      </c>
      <c r="AE89" s="209">
        <f>VLOOKUP($E89,女子,12,FALSE)</f>
        <v>0</v>
      </c>
      <c r="AF89" s="207"/>
      <c r="AG89" s="254" t="s">
        <v>228</v>
      </c>
      <c r="AH89" s="209">
        <f>VLOOKUP($E89,女子,13,FALSE)</f>
        <v>0</v>
      </c>
      <c r="AI89" s="207"/>
      <c r="AJ89" s="205" t="s">
        <v>178</v>
      </c>
      <c r="AK89" s="203">
        <f>VLOOKUP($E89,女子,10,FALSE)</f>
        <v>0</v>
      </c>
      <c r="AL89" s="202"/>
      <c r="AM89" s="427" t="s">
        <v>384</v>
      </c>
      <c r="AN89" s="428"/>
      <c r="AO89" s="163" t="s">
        <v>233</v>
      </c>
      <c r="AP89" s="217">
        <f>AP87</f>
        <v>0</v>
      </c>
      <c r="AQ89" s="217"/>
      <c r="AR89" s="217"/>
      <c r="AS89" s="162" t="s">
        <v>234</v>
      </c>
      <c r="AT89" s="216">
        <f>AT87</f>
        <v>0</v>
      </c>
      <c r="AU89" s="216"/>
      <c r="AV89" s="216"/>
      <c r="AW89" s="71"/>
      <c r="AX89" s="71"/>
      <c r="AY89" s="71"/>
      <c r="AZ89" s="71"/>
      <c r="BA89" s="71"/>
      <c r="BB89" s="71"/>
      <c r="BC89" s="71"/>
      <c r="BD89" s="71"/>
      <c r="BE89" s="71"/>
      <c r="BF89" s="167"/>
      <c r="BG89" s="73"/>
      <c r="BH89" s="74"/>
      <c r="BI89" s="212" t="s">
        <v>235</v>
      </c>
      <c r="BJ89" s="214">
        <f>BJ87:BJ87</f>
        <v>0</v>
      </c>
      <c r="BK89" s="214"/>
      <c r="BL89" s="214"/>
      <c r="BM89" s="216" t="s">
        <v>234</v>
      </c>
      <c r="BN89" s="214">
        <f>BN87:BN87</f>
        <v>0</v>
      </c>
      <c r="BO89" s="214"/>
      <c r="BP89" s="214"/>
      <c r="BQ89" s="216" t="s">
        <v>234</v>
      </c>
      <c r="BR89" s="244">
        <f>BR87:BR87</f>
        <v>0</v>
      </c>
      <c r="BS89" s="244"/>
      <c r="BT89" s="244"/>
      <c r="BU89" s="855"/>
      <c r="BV89" s="856"/>
      <c r="BW89" s="859"/>
      <c r="BX89" s="860"/>
      <c r="BY89" s="861"/>
      <c r="BZ89" s="59"/>
      <c r="CA89" s="47"/>
      <c r="CB89" s="47"/>
      <c r="CC89" s="47"/>
    </row>
    <row r="90" spans="2:81" s="49" customFormat="1" ht="21" customHeight="1">
      <c r="B90" s="729"/>
      <c r="C90" s="730"/>
      <c r="D90" s="324"/>
      <c r="E90" s="325"/>
      <c r="F90" s="325"/>
      <c r="G90" s="306"/>
      <c r="H90" s="664"/>
      <c r="I90" s="326"/>
      <c r="J90" s="731"/>
      <c r="K90" s="731"/>
      <c r="L90" s="732"/>
      <c r="M90" s="287">
        <f>VLOOKUP($E89,女子,8,FALSE)</f>
        <v>0</v>
      </c>
      <c r="N90" s="288"/>
      <c r="O90" s="288"/>
      <c r="P90" s="288"/>
      <c r="Q90" s="289"/>
      <c r="R90" s="288">
        <f>VLOOKUP($E89,女子,9,FALSE)</f>
        <v>0</v>
      </c>
      <c r="S90" s="288"/>
      <c r="T90" s="288"/>
      <c r="U90" s="288"/>
      <c r="V90" s="290"/>
      <c r="W90" s="318"/>
      <c r="X90" s="725"/>
      <c r="Y90" s="726"/>
      <c r="Z90" s="300"/>
      <c r="AA90" s="869"/>
      <c r="AB90" s="867"/>
      <c r="AC90" s="866"/>
      <c r="AD90" s="868"/>
      <c r="AE90" s="866"/>
      <c r="AF90" s="866"/>
      <c r="AG90" s="868"/>
      <c r="AH90" s="866"/>
      <c r="AI90" s="866"/>
      <c r="AJ90" s="717"/>
      <c r="AK90" s="305"/>
      <c r="AL90" s="718"/>
      <c r="AM90" s="383"/>
      <c r="AN90" s="912"/>
      <c r="AO90" s="706">
        <f>AO88</f>
        <v>0</v>
      </c>
      <c r="AP90" s="707"/>
      <c r="AQ90" s="707"/>
      <c r="AR90" s="707"/>
      <c r="AS90" s="707"/>
      <c r="AT90" s="707"/>
      <c r="AU90" s="707"/>
      <c r="AV90" s="707"/>
      <c r="AW90" s="707"/>
      <c r="AX90" s="707"/>
      <c r="AY90" s="707"/>
      <c r="AZ90" s="707"/>
      <c r="BA90" s="707"/>
      <c r="BB90" s="707"/>
      <c r="BC90" s="707"/>
      <c r="BD90" s="707"/>
      <c r="BE90" s="707"/>
      <c r="BF90" s="707"/>
      <c r="BG90" s="707"/>
      <c r="BH90" s="708"/>
      <c r="BI90" s="300"/>
      <c r="BJ90" s="711"/>
      <c r="BK90" s="711"/>
      <c r="BL90" s="711"/>
      <c r="BM90" s="865"/>
      <c r="BN90" s="711"/>
      <c r="BO90" s="711"/>
      <c r="BP90" s="711"/>
      <c r="BQ90" s="865"/>
      <c r="BR90" s="711"/>
      <c r="BS90" s="711"/>
      <c r="BT90" s="711"/>
      <c r="BU90" s="857"/>
      <c r="BV90" s="858"/>
      <c r="BW90" s="862"/>
      <c r="BX90" s="863"/>
      <c r="BY90" s="864"/>
      <c r="BZ90" s="60"/>
      <c r="CA90" s="1"/>
      <c r="CB90" s="1"/>
      <c r="CC90" s="1"/>
    </row>
    <row r="91" spans="2:81" s="48" customFormat="1" ht="9.75" customHeight="1">
      <c r="B91" s="266">
        <v>3</v>
      </c>
      <c r="C91" s="267"/>
      <c r="D91" s="270" t="s">
        <v>271</v>
      </c>
      <c r="E91" s="272">
        <v>83</v>
      </c>
      <c r="F91" s="272"/>
      <c r="G91" s="202"/>
      <c r="H91" s="280">
        <f>VLOOKUP(E91,女子,2,FALSE)</f>
        <v>0</v>
      </c>
      <c r="I91" s="274" t="str">
        <f>VLOOKUP($E91,女子,3,FALSE)</f>
        <v>選手</v>
      </c>
      <c r="J91" s="275"/>
      <c r="K91" s="275"/>
      <c r="L91" s="276"/>
      <c r="M91" s="255">
        <f>VLOOKUP($E91,女子,15,FALSE)</f>
      </c>
      <c r="N91" s="256"/>
      <c r="O91" s="256"/>
      <c r="P91" s="256"/>
      <c r="Q91" s="257"/>
      <c r="R91" s="256">
        <f>VLOOKUP($E91,女子,16,FALSE)</f>
      </c>
      <c r="S91" s="256"/>
      <c r="T91" s="256"/>
      <c r="U91" s="256"/>
      <c r="V91" s="256"/>
      <c r="W91" s="258" t="str">
        <f>VLOOKUP($E91,女子,4,FALSE)</f>
        <v>女</v>
      </c>
      <c r="X91" s="259"/>
      <c r="Y91" s="260"/>
      <c r="Z91" s="212" t="str">
        <f>VLOOKUP($E91,女子,5,FALSE)</f>
        <v>平成</v>
      </c>
      <c r="AA91" s="264"/>
      <c r="AB91" s="249">
        <f>VLOOKUP($E91,女子,11,FALSE)</f>
        <v>0</v>
      </c>
      <c r="AC91" s="250"/>
      <c r="AD91" s="252" t="s">
        <v>227</v>
      </c>
      <c r="AE91" s="209">
        <f>VLOOKUP($E91,女子,12,FALSE)</f>
        <v>0</v>
      </c>
      <c r="AF91" s="207"/>
      <c r="AG91" s="254" t="s">
        <v>228</v>
      </c>
      <c r="AH91" s="209">
        <f>VLOOKUP($E91,女子,13,FALSE)</f>
        <v>0</v>
      </c>
      <c r="AI91" s="207"/>
      <c r="AJ91" s="205" t="s">
        <v>178</v>
      </c>
      <c r="AK91" s="203">
        <f>VLOOKUP($E91,女子,10,FALSE)</f>
        <v>0</v>
      </c>
      <c r="AL91" s="202"/>
      <c r="AM91" s="427" t="s">
        <v>384</v>
      </c>
      <c r="AN91" s="428"/>
      <c r="AO91" s="163" t="s">
        <v>233</v>
      </c>
      <c r="AP91" s="217">
        <f>AP89</f>
        <v>0</v>
      </c>
      <c r="AQ91" s="217"/>
      <c r="AR91" s="217"/>
      <c r="AS91" s="162" t="s">
        <v>234</v>
      </c>
      <c r="AT91" s="216">
        <f>AT89</f>
        <v>0</v>
      </c>
      <c r="AU91" s="216"/>
      <c r="AV91" s="216"/>
      <c r="AW91" s="71"/>
      <c r="AX91" s="71"/>
      <c r="AY91" s="71"/>
      <c r="AZ91" s="71"/>
      <c r="BA91" s="71"/>
      <c r="BB91" s="71"/>
      <c r="BC91" s="71"/>
      <c r="BD91" s="71"/>
      <c r="BE91" s="71"/>
      <c r="BF91" s="167"/>
      <c r="BG91" s="73"/>
      <c r="BH91" s="74"/>
      <c r="BI91" s="212" t="s">
        <v>235</v>
      </c>
      <c r="BJ91" s="214">
        <f>BJ89:BJ89</f>
        <v>0</v>
      </c>
      <c r="BK91" s="214"/>
      <c r="BL91" s="214"/>
      <c r="BM91" s="216" t="s">
        <v>234</v>
      </c>
      <c r="BN91" s="214">
        <f>BN89:BN89</f>
        <v>0</v>
      </c>
      <c r="BO91" s="214"/>
      <c r="BP91" s="214"/>
      <c r="BQ91" s="216" t="s">
        <v>234</v>
      </c>
      <c r="BR91" s="244">
        <f>BR89:BR89</f>
        <v>0</v>
      </c>
      <c r="BS91" s="244"/>
      <c r="BT91" s="244"/>
      <c r="BU91" s="855"/>
      <c r="BV91" s="856"/>
      <c r="BW91" s="859"/>
      <c r="BX91" s="860"/>
      <c r="BY91" s="861"/>
      <c r="BZ91" s="59"/>
      <c r="CA91" s="47"/>
      <c r="CB91" s="47"/>
      <c r="CC91" s="47"/>
    </row>
    <row r="92" spans="2:81" s="49" customFormat="1" ht="21" customHeight="1">
      <c r="B92" s="729"/>
      <c r="C92" s="730"/>
      <c r="D92" s="324"/>
      <c r="E92" s="325"/>
      <c r="F92" s="325"/>
      <c r="G92" s="306"/>
      <c r="H92" s="664"/>
      <c r="I92" s="326"/>
      <c r="J92" s="731"/>
      <c r="K92" s="731"/>
      <c r="L92" s="732"/>
      <c r="M92" s="287">
        <f>VLOOKUP($E91,女子,8,FALSE)</f>
        <v>0</v>
      </c>
      <c r="N92" s="288"/>
      <c r="O92" s="288"/>
      <c r="P92" s="288"/>
      <c r="Q92" s="289"/>
      <c r="R92" s="288">
        <f>VLOOKUP($E91,女子,9,FALSE)</f>
        <v>0</v>
      </c>
      <c r="S92" s="288"/>
      <c r="T92" s="288"/>
      <c r="U92" s="288"/>
      <c r="V92" s="290"/>
      <c r="W92" s="318"/>
      <c r="X92" s="725"/>
      <c r="Y92" s="726"/>
      <c r="Z92" s="300"/>
      <c r="AA92" s="869"/>
      <c r="AB92" s="867"/>
      <c r="AC92" s="866"/>
      <c r="AD92" s="868"/>
      <c r="AE92" s="866"/>
      <c r="AF92" s="866"/>
      <c r="AG92" s="868"/>
      <c r="AH92" s="866"/>
      <c r="AI92" s="866"/>
      <c r="AJ92" s="717"/>
      <c r="AK92" s="305"/>
      <c r="AL92" s="718"/>
      <c r="AM92" s="383"/>
      <c r="AN92" s="912"/>
      <c r="AO92" s="706">
        <f>AO90</f>
        <v>0</v>
      </c>
      <c r="AP92" s="707"/>
      <c r="AQ92" s="707"/>
      <c r="AR92" s="707"/>
      <c r="AS92" s="707"/>
      <c r="AT92" s="707"/>
      <c r="AU92" s="707"/>
      <c r="AV92" s="707"/>
      <c r="AW92" s="707"/>
      <c r="AX92" s="707"/>
      <c r="AY92" s="707"/>
      <c r="AZ92" s="707"/>
      <c r="BA92" s="707"/>
      <c r="BB92" s="707"/>
      <c r="BC92" s="707"/>
      <c r="BD92" s="707"/>
      <c r="BE92" s="707"/>
      <c r="BF92" s="707"/>
      <c r="BG92" s="707"/>
      <c r="BH92" s="708"/>
      <c r="BI92" s="300"/>
      <c r="BJ92" s="711"/>
      <c r="BK92" s="711"/>
      <c r="BL92" s="711"/>
      <c r="BM92" s="865"/>
      <c r="BN92" s="711"/>
      <c r="BO92" s="711"/>
      <c r="BP92" s="711"/>
      <c r="BQ92" s="865"/>
      <c r="BR92" s="711"/>
      <c r="BS92" s="711"/>
      <c r="BT92" s="711"/>
      <c r="BU92" s="857"/>
      <c r="BV92" s="858"/>
      <c r="BW92" s="862"/>
      <c r="BX92" s="863"/>
      <c r="BY92" s="864"/>
      <c r="BZ92" s="60"/>
      <c r="CA92" s="1"/>
      <c r="CB92" s="1"/>
      <c r="CC92" s="1"/>
    </row>
    <row r="93" spans="2:81" s="48" customFormat="1" ht="9.75" customHeight="1">
      <c r="B93" s="266">
        <v>3</v>
      </c>
      <c r="C93" s="267"/>
      <c r="D93" s="270" t="s">
        <v>272</v>
      </c>
      <c r="E93" s="272">
        <v>84</v>
      </c>
      <c r="F93" s="272"/>
      <c r="G93" s="202"/>
      <c r="H93" s="280">
        <f>VLOOKUP(E93,女子,2,FALSE)</f>
        <v>0</v>
      </c>
      <c r="I93" s="274" t="str">
        <f>VLOOKUP($E93,女子,3,FALSE)</f>
        <v>選手</v>
      </c>
      <c r="J93" s="275"/>
      <c r="K93" s="275"/>
      <c r="L93" s="276"/>
      <c r="M93" s="315">
        <f>VLOOKUP($E93,女子,15,FALSE)</f>
      </c>
      <c r="N93" s="316"/>
      <c r="O93" s="316"/>
      <c r="P93" s="316"/>
      <c r="Q93" s="317"/>
      <c r="R93" s="316">
        <f>VLOOKUP($E93,女子,16,FALSE)</f>
      </c>
      <c r="S93" s="316"/>
      <c r="T93" s="316"/>
      <c r="U93" s="316"/>
      <c r="V93" s="316"/>
      <c r="W93" s="258" t="str">
        <f>VLOOKUP($E93,女子,4,FALSE)</f>
        <v>女</v>
      </c>
      <c r="X93" s="259"/>
      <c r="Y93" s="260"/>
      <c r="Z93" s="212" t="str">
        <f>VLOOKUP($E93,女子,5,FALSE)</f>
        <v>平成</v>
      </c>
      <c r="AA93" s="264"/>
      <c r="AB93" s="249">
        <f>VLOOKUP($E93,女子,11,FALSE)</f>
        <v>0</v>
      </c>
      <c r="AC93" s="250"/>
      <c r="AD93" s="252" t="s">
        <v>227</v>
      </c>
      <c r="AE93" s="209">
        <f>VLOOKUP($E93,女子,12,FALSE)</f>
        <v>0</v>
      </c>
      <c r="AF93" s="207"/>
      <c r="AG93" s="254" t="s">
        <v>228</v>
      </c>
      <c r="AH93" s="209">
        <f>VLOOKUP($E93,女子,13,FALSE)</f>
        <v>0</v>
      </c>
      <c r="AI93" s="207"/>
      <c r="AJ93" s="205" t="s">
        <v>178</v>
      </c>
      <c r="AK93" s="203">
        <f>VLOOKUP($E93,女子,10,FALSE)</f>
        <v>0</v>
      </c>
      <c r="AL93" s="202"/>
      <c r="AM93" s="427" t="s">
        <v>384</v>
      </c>
      <c r="AN93" s="428"/>
      <c r="AO93" s="163" t="s">
        <v>233</v>
      </c>
      <c r="AP93" s="217">
        <f>AP91</f>
        <v>0</v>
      </c>
      <c r="AQ93" s="217"/>
      <c r="AR93" s="217"/>
      <c r="AS93" s="162" t="s">
        <v>234</v>
      </c>
      <c r="AT93" s="216">
        <f>AT91</f>
        <v>0</v>
      </c>
      <c r="AU93" s="216"/>
      <c r="AV93" s="216"/>
      <c r="AW93" s="71"/>
      <c r="AX93" s="71"/>
      <c r="AY93" s="71"/>
      <c r="AZ93" s="71"/>
      <c r="BA93" s="71"/>
      <c r="BB93" s="71"/>
      <c r="BC93" s="71"/>
      <c r="BD93" s="71"/>
      <c r="BE93" s="71"/>
      <c r="BF93" s="167"/>
      <c r="BG93" s="73"/>
      <c r="BH93" s="74"/>
      <c r="BI93" s="212" t="s">
        <v>235</v>
      </c>
      <c r="BJ93" s="214">
        <f>BJ91:BJ91</f>
        <v>0</v>
      </c>
      <c r="BK93" s="214"/>
      <c r="BL93" s="214"/>
      <c r="BM93" s="216" t="s">
        <v>234</v>
      </c>
      <c r="BN93" s="214">
        <f>BN91:BN91</f>
        <v>0</v>
      </c>
      <c r="BO93" s="214"/>
      <c r="BP93" s="214"/>
      <c r="BQ93" s="216" t="s">
        <v>234</v>
      </c>
      <c r="BR93" s="244">
        <f>BR91:BR91</f>
        <v>0</v>
      </c>
      <c r="BS93" s="244"/>
      <c r="BT93" s="244"/>
      <c r="BU93" s="855"/>
      <c r="BV93" s="856"/>
      <c r="BW93" s="859"/>
      <c r="BX93" s="860"/>
      <c r="BY93" s="861"/>
      <c r="BZ93" s="59"/>
      <c r="CA93" s="47"/>
      <c r="CB93" s="47"/>
      <c r="CC93" s="47"/>
    </row>
    <row r="94" spans="2:81" s="49" customFormat="1" ht="21" customHeight="1">
      <c r="B94" s="729"/>
      <c r="C94" s="730"/>
      <c r="D94" s="324"/>
      <c r="E94" s="325"/>
      <c r="F94" s="325"/>
      <c r="G94" s="306"/>
      <c r="H94" s="664"/>
      <c r="I94" s="326"/>
      <c r="J94" s="731"/>
      <c r="K94" s="731"/>
      <c r="L94" s="732"/>
      <c r="M94" s="287">
        <f>VLOOKUP($E93,女子,8,FALSE)</f>
        <v>0</v>
      </c>
      <c r="N94" s="288"/>
      <c r="O94" s="288"/>
      <c r="P94" s="288"/>
      <c r="Q94" s="289"/>
      <c r="R94" s="288">
        <f>VLOOKUP($E93,女子,9,FALSE)</f>
        <v>0</v>
      </c>
      <c r="S94" s="288"/>
      <c r="T94" s="288"/>
      <c r="U94" s="288"/>
      <c r="V94" s="290"/>
      <c r="W94" s="318"/>
      <c r="X94" s="725"/>
      <c r="Y94" s="726"/>
      <c r="Z94" s="300"/>
      <c r="AA94" s="869"/>
      <c r="AB94" s="867"/>
      <c r="AC94" s="866"/>
      <c r="AD94" s="868"/>
      <c r="AE94" s="866"/>
      <c r="AF94" s="866"/>
      <c r="AG94" s="868"/>
      <c r="AH94" s="866"/>
      <c r="AI94" s="866"/>
      <c r="AJ94" s="717"/>
      <c r="AK94" s="305"/>
      <c r="AL94" s="718"/>
      <c r="AM94" s="383"/>
      <c r="AN94" s="912"/>
      <c r="AO94" s="706">
        <f>AO92</f>
        <v>0</v>
      </c>
      <c r="AP94" s="707"/>
      <c r="AQ94" s="707"/>
      <c r="AR94" s="707"/>
      <c r="AS94" s="707"/>
      <c r="AT94" s="707"/>
      <c r="AU94" s="707"/>
      <c r="AV94" s="707"/>
      <c r="AW94" s="707"/>
      <c r="AX94" s="707"/>
      <c r="AY94" s="707"/>
      <c r="AZ94" s="707"/>
      <c r="BA94" s="707"/>
      <c r="BB94" s="707"/>
      <c r="BC94" s="707"/>
      <c r="BD94" s="707"/>
      <c r="BE94" s="707"/>
      <c r="BF94" s="707"/>
      <c r="BG94" s="707"/>
      <c r="BH94" s="708"/>
      <c r="BI94" s="300"/>
      <c r="BJ94" s="711"/>
      <c r="BK94" s="711"/>
      <c r="BL94" s="711"/>
      <c r="BM94" s="865"/>
      <c r="BN94" s="711"/>
      <c r="BO94" s="711"/>
      <c r="BP94" s="711"/>
      <c r="BQ94" s="865"/>
      <c r="BR94" s="711"/>
      <c r="BS94" s="711"/>
      <c r="BT94" s="711"/>
      <c r="BU94" s="857"/>
      <c r="BV94" s="858"/>
      <c r="BW94" s="862"/>
      <c r="BX94" s="863"/>
      <c r="BY94" s="864"/>
      <c r="BZ94" s="60"/>
      <c r="CA94" s="1"/>
      <c r="CB94" s="1"/>
      <c r="CC94" s="1"/>
    </row>
    <row r="95" spans="2:81" s="48" customFormat="1" ht="9.75" customHeight="1">
      <c r="B95" s="697">
        <v>3</v>
      </c>
      <c r="C95" s="698"/>
      <c r="D95" s="699" t="s">
        <v>273</v>
      </c>
      <c r="E95" s="272">
        <v>85</v>
      </c>
      <c r="F95" s="272"/>
      <c r="G95" s="202"/>
      <c r="H95" s="665">
        <f>VLOOKUP(E95,女子,2,FALSE)</f>
        <v>0</v>
      </c>
      <c r="I95" s="700" t="str">
        <f>VLOOKUP($E95,女子,3,FALSE)</f>
        <v>選手</v>
      </c>
      <c r="J95" s="701"/>
      <c r="K95" s="701"/>
      <c r="L95" s="702"/>
      <c r="M95" s="255">
        <f>VLOOKUP($E95,女子,15,FALSE)</f>
      </c>
      <c r="N95" s="256"/>
      <c r="O95" s="256"/>
      <c r="P95" s="256"/>
      <c r="Q95" s="257"/>
      <c r="R95" s="256">
        <f>VLOOKUP($E95,女子,16,FALSE)</f>
      </c>
      <c r="S95" s="256"/>
      <c r="T95" s="256"/>
      <c r="U95" s="256"/>
      <c r="V95" s="256"/>
      <c r="W95" s="692" t="str">
        <f>VLOOKUP($E95,女子,4,FALSE)</f>
        <v>女</v>
      </c>
      <c r="X95" s="693"/>
      <c r="Y95" s="694"/>
      <c r="Z95" s="838" t="str">
        <f>VLOOKUP($E95,女子,5,FALSE)</f>
        <v>平成</v>
      </c>
      <c r="AA95" s="854"/>
      <c r="AB95" s="686">
        <f>VLOOKUP($E95,女子,11,FALSE)</f>
        <v>0</v>
      </c>
      <c r="AC95" s="853"/>
      <c r="AD95" s="689" t="s">
        <v>227</v>
      </c>
      <c r="AE95" s="678">
        <f>VLOOKUP($E95,女子,12,FALSE)</f>
        <v>0</v>
      </c>
      <c r="AF95" s="310"/>
      <c r="AG95" s="691" t="s">
        <v>228</v>
      </c>
      <c r="AH95" s="678">
        <f>VLOOKUP($E95,女子,13,FALSE)</f>
        <v>0</v>
      </c>
      <c r="AI95" s="310"/>
      <c r="AJ95" s="681" t="s">
        <v>178</v>
      </c>
      <c r="AK95" s="682">
        <f>VLOOKUP($E95,女子,10,FALSE)</f>
        <v>0</v>
      </c>
      <c r="AL95" s="683"/>
      <c r="AM95" s="913" t="s">
        <v>384</v>
      </c>
      <c r="AN95" s="382"/>
      <c r="AO95" s="171" t="s">
        <v>233</v>
      </c>
      <c r="AP95" s="836">
        <f>AP93</f>
        <v>0</v>
      </c>
      <c r="AQ95" s="836"/>
      <c r="AR95" s="836"/>
      <c r="AS95" s="172" t="s">
        <v>234</v>
      </c>
      <c r="AT95" s="837">
        <f>AT93</f>
        <v>0</v>
      </c>
      <c r="AU95" s="837"/>
      <c r="AV95" s="837"/>
      <c r="AW95" s="83"/>
      <c r="AX95" s="83"/>
      <c r="AY95" s="83"/>
      <c r="AZ95" s="83"/>
      <c r="BA95" s="83"/>
      <c r="BB95" s="83"/>
      <c r="BC95" s="83"/>
      <c r="BD95" s="83"/>
      <c r="BE95" s="83"/>
      <c r="BF95" s="173"/>
      <c r="BG95" s="85"/>
      <c r="BH95" s="86"/>
      <c r="BI95" s="838" t="s">
        <v>235</v>
      </c>
      <c r="BJ95" s="674">
        <f>BJ93:BJ93</f>
        <v>0</v>
      </c>
      <c r="BK95" s="674"/>
      <c r="BL95" s="674"/>
      <c r="BM95" s="837" t="s">
        <v>234</v>
      </c>
      <c r="BN95" s="674">
        <f>BN93:BN93</f>
        <v>0</v>
      </c>
      <c r="BO95" s="674"/>
      <c r="BP95" s="674"/>
      <c r="BQ95" s="837" t="s">
        <v>234</v>
      </c>
      <c r="BR95" s="295">
        <f>BR93:BR93</f>
        <v>0</v>
      </c>
      <c r="BS95" s="295"/>
      <c r="BT95" s="295"/>
      <c r="BU95" s="839"/>
      <c r="BV95" s="840"/>
      <c r="BW95" s="843"/>
      <c r="BX95" s="844"/>
      <c r="BY95" s="845"/>
      <c r="BZ95" s="59"/>
      <c r="CA95" s="47"/>
      <c r="CB95" s="47"/>
      <c r="CC95" s="47"/>
    </row>
    <row r="96" spans="2:81" s="49" customFormat="1" ht="21" customHeight="1" thickBot="1">
      <c r="B96" s="268"/>
      <c r="C96" s="269"/>
      <c r="D96" s="271"/>
      <c r="E96" s="273"/>
      <c r="F96" s="273"/>
      <c r="G96" s="200"/>
      <c r="H96" s="281"/>
      <c r="I96" s="277"/>
      <c r="J96" s="278"/>
      <c r="K96" s="278"/>
      <c r="L96" s="279"/>
      <c r="M96" s="240">
        <f>VLOOKUP($E95,女子,8,FALSE)</f>
        <v>0</v>
      </c>
      <c r="N96" s="241"/>
      <c r="O96" s="241"/>
      <c r="P96" s="241"/>
      <c r="Q96" s="242"/>
      <c r="R96" s="241">
        <f>VLOOKUP($E95,女子,9,FALSE)</f>
        <v>0</v>
      </c>
      <c r="S96" s="241"/>
      <c r="T96" s="241"/>
      <c r="U96" s="241"/>
      <c r="V96" s="243"/>
      <c r="W96" s="261"/>
      <c r="X96" s="262"/>
      <c r="Y96" s="263"/>
      <c r="Z96" s="213"/>
      <c r="AA96" s="265"/>
      <c r="AB96" s="251"/>
      <c r="AC96" s="206"/>
      <c r="AD96" s="253"/>
      <c r="AE96" s="206"/>
      <c r="AF96" s="206"/>
      <c r="AG96" s="253"/>
      <c r="AH96" s="206"/>
      <c r="AI96" s="206"/>
      <c r="AJ96" s="204"/>
      <c r="AK96" s="201"/>
      <c r="AL96" s="200"/>
      <c r="AM96" s="908"/>
      <c r="AN96" s="909"/>
      <c r="AO96" s="215">
        <f>AO94</f>
        <v>0</v>
      </c>
      <c r="AP96" s="211"/>
      <c r="AQ96" s="211"/>
      <c r="AR96" s="211"/>
      <c r="AS96" s="211"/>
      <c r="AT96" s="211"/>
      <c r="AU96" s="211"/>
      <c r="AV96" s="211"/>
      <c r="AW96" s="211"/>
      <c r="AX96" s="211"/>
      <c r="AY96" s="211"/>
      <c r="AZ96" s="211"/>
      <c r="BA96" s="211"/>
      <c r="BB96" s="211"/>
      <c r="BC96" s="211"/>
      <c r="BD96" s="211"/>
      <c r="BE96" s="211"/>
      <c r="BF96" s="211"/>
      <c r="BG96" s="211"/>
      <c r="BH96" s="210"/>
      <c r="BI96" s="213"/>
      <c r="BJ96" s="245"/>
      <c r="BK96" s="245"/>
      <c r="BL96" s="245"/>
      <c r="BM96" s="208"/>
      <c r="BN96" s="245"/>
      <c r="BO96" s="245"/>
      <c r="BP96" s="245"/>
      <c r="BQ96" s="208"/>
      <c r="BR96" s="245"/>
      <c r="BS96" s="245"/>
      <c r="BT96" s="245"/>
      <c r="BU96" s="841"/>
      <c r="BV96" s="842"/>
      <c r="BW96" s="846"/>
      <c r="BX96" s="847"/>
      <c r="BY96" s="848"/>
      <c r="BZ96" s="60"/>
      <c r="CA96" s="1"/>
      <c r="CB96" s="1"/>
      <c r="CC96" s="1"/>
    </row>
    <row r="97" spans="2:81" s="48" customFormat="1" ht="9.75" customHeight="1">
      <c r="B97" s="747">
        <v>3</v>
      </c>
      <c r="C97" s="748"/>
      <c r="D97" s="749" t="s">
        <v>274</v>
      </c>
      <c r="E97" s="272">
        <v>86</v>
      </c>
      <c r="F97" s="272"/>
      <c r="G97" s="202"/>
      <c r="H97" s="666">
        <f>VLOOKUP(E97,女子,2,FALSE)</f>
        <v>0</v>
      </c>
      <c r="I97" s="750" t="str">
        <f>VLOOKUP($E97,女子,3,FALSE)</f>
        <v>選手</v>
      </c>
      <c r="J97" s="751"/>
      <c r="K97" s="751"/>
      <c r="L97" s="752"/>
      <c r="M97" s="447">
        <f>VLOOKUP($E97,女子,15,FALSE)</f>
      </c>
      <c r="N97" s="448"/>
      <c r="O97" s="448"/>
      <c r="P97" s="448"/>
      <c r="Q97" s="449"/>
      <c r="R97" s="448">
        <f>VLOOKUP($E97,女子,16,FALSE)</f>
      </c>
      <c r="S97" s="448"/>
      <c r="T97" s="448"/>
      <c r="U97" s="448"/>
      <c r="V97" s="448"/>
      <c r="W97" s="753" t="str">
        <f>VLOOKUP($E97,女子,4,FALSE)</f>
        <v>女</v>
      </c>
      <c r="X97" s="451"/>
      <c r="Y97" s="754"/>
      <c r="Z97" s="877" t="str">
        <f>VLOOKUP($E97,女子,5,FALSE)</f>
        <v>平成</v>
      </c>
      <c r="AA97" s="879"/>
      <c r="AB97" s="756">
        <f>VLOOKUP($E97,女子,11,FALSE)</f>
        <v>0</v>
      </c>
      <c r="AC97" s="438"/>
      <c r="AD97" s="743" t="s">
        <v>227</v>
      </c>
      <c r="AE97" s="744">
        <f>VLOOKUP($E97,女子,12,FALSE)</f>
        <v>0</v>
      </c>
      <c r="AF97" s="878"/>
      <c r="AG97" s="746" t="s">
        <v>228</v>
      </c>
      <c r="AH97" s="744">
        <f>VLOOKUP($E97,女子,13,FALSE)</f>
        <v>0</v>
      </c>
      <c r="AI97" s="878"/>
      <c r="AJ97" s="739" t="s">
        <v>178</v>
      </c>
      <c r="AK97" s="740">
        <f>VLOOKUP($E97,女子,10,FALSE)</f>
        <v>0</v>
      </c>
      <c r="AL97" s="741"/>
      <c r="AM97" s="910" t="s">
        <v>384</v>
      </c>
      <c r="AN97" s="911"/>
      <c r="AO97" s="169" t="s">
        <v>233</v>
      </c>
      <c r="AP97" s="876">
        <f>AP95</f>
        <v>0</v>
      </c>
      <c r="AQ97" s="876"/>
      <c r="AR97" s="876"/>
      <c r="AS97" s="168" t="s">
        <v>234</v>
      </c>
      <c r="AT97" s="875">
        <f>AT95</f>
        <v>0</v>
      </c>
      <c r="AU97" s="875"/>
      <c r="AV97" s="875"/>
      <c r="AW97" s="78"/>
      <c r="AX97" s="78"/>
      <c r="AY97" s="78"/>
      <c r="AZ97" s="78"/>
      <c r="BA97" s="78"/>
      <c r="BB97" s="78"/>
      <c r="BC97" s="78"/>
      <c r="BD97" s="78"/>
      <c r="BE97" s="78"/>
      <c r="BF97" s="170"/>
      <c r="BG97" s="80"/>
      <c r="BH97" s="81"/>
      <c r="BI97" s="877" t="s">
        <v>235</v>
      </c>
      <c r="BJ97" s="474">
        <f>BJ95:BJ95</f>
        <v>0</v>
      </c>
      <c r="BK97" s="474"/>
      <c r="BL97" s="474"/>
      <c r="BM97" s="875" t="s">
        <v>234</v>
      </c>
      <c r="BN97" s="474">
        <f>BN95:BN95</f>
        <v>0</v>
      </c>
      <c r="BO97" s="474"/>
      <c r="BP97" s="474"/>
      <c r="BQ97" s="875" t="s">
        <v>234</v>
      </c>
      <c r="BR97" s="735">
        <f>BR95:BR95</f>
        <v>0</v>
      </c>
      <c r="BS97" s="735"/>
      <c r="BT97" s="735"/>
      <c r="BU97" s="870"/>
      <c r="BV97" s="871"/>
      <c r="BW97" s="872"/>
      <c r="BX97" s="873"/>
      <c r="BY97" s="874"/>
      <c r="BZ97" s="59"/>
      <c r="CA97" s="47"/>
      <c r="CB97" s="47"/>
      <c r="CC97" s="47"/>
    </row>
    <row r="98" spans="2:81" s="49" customFormat="1" ht="21" customHeight="1">
      <c r="B98" s="729"/>
      <c r="C98" s="730"/>
      <c r="D98" s="324"/>
      <c r="E98" s="325"/>
      <c r="F98" s="325"/>
      <c r="G98" s="306"/>
      <c r="H98" s="664"/>
      <c r="I98" s="326"/>
      <c r="J98" s="731"/>
      <c r="K98" s="731"/>
      <c r="L98" s="732"/>
      <c r="M98" s="287">
        <f>VLOOKUP($E97,女子,8,FALSE)</f>
        <v>0</v>
      </c>
      <c r="N98" s="288"/>
      <c r="O98" s="288"/>
      <c r="P98" s="288"/>
      <c r="Q98" s="289"/>
      <c r="R98" s="288">
        <f>VLOOKUP($E97,女子,9,FALSE)</f>
        <v>0</v>
      </c>
      <c r="S98" s="288"/>
      <c r="T98" s="288"/>
      <c r="U98" s="288"/>
      <c r="V98" s="290"/>
      <c r="W98" s="318"/>
      <c r="X98" s="725"/>
      <c r="Y98" s="726"/>
      <c r="Z98" s="300"/>
      <c r="AA98" s="869"/>
      <c r="AB98" s="867"/>
      <c r="AC98" s="866"/>
      <c r="AD98" s="868"/>
      <c r="AE98" s="866"/>
      <c r="AF98" s="866"/>
      <c r="AG98" s="868"/>
      <c r="AH98" s="866"/>
      <c r="AI98" s="866"/>
      <c r="AJ98" s="717"/>
      <c r="AK98" s="305"/>
      <c r="AL98" s="718"/>
      <c r="AM98" s="383"/>
      <c r="AN98" s="912"/>
      <c r="AO98" s="706">
        <f>AO96</f>
        <v>0</v>
      </c>
      <c r="AP98" s="707"/>
      <c r="AQ98" s="707"/>
      <c r="AR98" s="707"/>
      <c r="AS98" s="707"/>
      <c r="AT98" s="707"/>
      <c r="AU98" s="707"/>
      <c r="AV98" s="707"/>
      <c r="AW98" s="707"/>
      <c r="AX98" s="707"/>
      <c r="AY98" s="707"/>
      <c r="AZ98" s="707"/>
      <c r="BA98" s="707"/>
      <c r="BB98" s="707"/>
      <c r="BC98" s="707"/>
      <c r="BD98" s="707"/>
      <c r="BE98" s="707"/>
      <c r="BF98" s="707"/>
      <c r="BG98" s="707"/>
      <c r="BH98" s="708"/>
      <c r="BI98" s="300"/>
      <c r="BJ98" s="711"/>
      <c r="BK98" s="711"/>
      <c r="BL98" s="711"/>
      <c r="BM98" s="865"/>
      <c r="BN98" s="711"/>
      <c r="BO98" s="711"/>
      <c r="BP98" s="711"/>
      <c r="BQ98" s="865"/>
      <c r="BR98" s="711"/>
      <c r="BS98" s="711"/>
      <c r="BT98" s="711"/>
      <c r="BU98" s="857"/>
      <c r="BV98" s="858"/>
      <c r="BW98" s="862"/>
      <c r="BX98" s="863"/>
      <c r="BY98" s="864"/>
      <c r="BZ98" s="60"/>
      <c r="CA98" s="1"/>
      <c r="CB98" s="1"/>
      <c r="CC98" s="1"/>
    </row>
    <row r="99" spans="2:81" s="48" customFormat="1" ht="9.75" customHeight="1">
      <c r="B99" s="266">
        <v>3</v>
      </c>
      <c r="C99" s="267"/>
      <c r="D99" s="270" t="s">
        <v>275</v>
      </c>
      <c r="E99" s="272">
        <v>87</v>
      </c>
      <c r="F99" s="272"/>
      <c r="G99" s="202"/>
      <c r="H99" s="280">
        <f>VLOOKUP(E99,女子,2,FALSE)</f>
        <v>0</v>
      </c>
      <c r="I99" s="274" t="str">
        <f>VLOOKUP($E99,女子,3,FALSE)</f>
        <v>選手</v>
      </c>
      <c r="J99" s="275"/>
      <c r="K99" s="275"/>
      <c r="L99" s="276"/>
      <c r="M99" s="255">
        <f>VLOOKUP($E99,女子,15,FALSE)</f>
      </c>
      <c r="N99" s="256"/>
      <c r="O99" s="256"/>
      <c r="P99" s="256"/>
      <c r="Q99" s="257"/>
      <c r="R99" s="256">
        <f>VLOOKUP($E99,女子,16,FALSE)</f>
      </c>
      <c r="S99" s="256"/>
      <c r="T99" s="256"/>
      <c r="U99" s="256"/>
      <c r="V99" s="256"/>
      <c r="W99" s="258" t="str">
        <f>VLOOKUP($E99,女子,4,FALSE)</f>
        <v>女</v>
      </c>
      <c r="X99" s="259"/>
      <c r="Y99" s="260"/>
      <c r="Z99" s="212" t="str">
        <f>VLOOKUP($E99,女子,5,FALSE)</f>
        <v>平成</v>
      </c>
      <c r="AA99" s="264"/>
      <c r="AB99" s="249">
        <f>VLOOKUP($E99,女子,11,FALSE)</f>
        <v>0</v>
      </c>
      <c r="AC99" s="250"/>
      <c r="AD99" s="252" t="s">
        <v>227</v>
      </c>
      <c r="AE99" s="209">
        <f>VLOOKUP($E99,女子,12,FALSE)</f>
        <v>0</v>
      </c>
      <c r="AF99" s="207"/>
      <c r="AG99" s="254" t="s">
        <v>228</v>
      </c>
      <c r="AH99" s="209">
        <f>VLOOKUP($E99,女子,13,FALSE)</f>
        <v>0</v>
      </c>
      <c r="AI99" s="207"/>
      <c r="AJ99" s="205" t="s">
        <v>178</v>
      </c>
      <c r="AK99" s="203">
        <f>VLOOKUP($E99,女子,10,FALSE)</f>
        <v>0</v>
      </c>
      <c r="AL99" s="202"/>
      <c r="AM99" s="427" t="s">
        <v>384</v>
      </c>
      <c r="AN99" s="428"/>
      <c r="AO99" s="163" t="s">
        <v>233</v>
      </c>
      <c r="AP99" s="217">
        <f>AP97</f>
        <v>0</v>
      </c>
      <c r="AQ99" s="217"/>
      <c r="AR99" s="217"/>
      <c r="AS99" s="162" t="s">
        <v>234</v>
      </c>
      <c r="AT99" s="216">
        <f>AT97</f>
        <v>0</v>
      </c>
      <c r="AU99" s="216"/>
      <c r="AV99" s="216"/>
      <c r="AW99" s="71"/>
      <c r="AX99" s="71"/>
      <c r="AY99" s="71"/>
      <c r="AZ99" s="71"/>
      <c r="BA99" s="71"/>
      <c r="BB99" s="71"/>
      <c r="BC99" s="71"/>
      <c r="BD99" s="71"/>
      <c r="BE99" s="71"/>
      <c r="BF99" s="167"/>
      <c r="BG99" s="73"/>
      <c r="BH99" s="74"/>
      <c r="BI99" s="212" t="s">
        <v>235</v>
      </c>
      <c r="BJ99" s="214">
        <f>BJ97:BJ97</f>
        <v>0</v>
      </c>
      <c r="BK99" s="214"/>
      <c r="BL99" s="214"/>
      <c r="BM99" s="216" t="s">
        <v>234</v>
      </c>
      <c r="BN99" s="214">
        <f>BN97:BN97</f>
        <v>0</v>
      </c>
      <c r="BO99" s="214"/>
      <c r="BP99" s="214"/>
      <c r="BQ99" s="216" t="s">
        <v>234</v>
      </c>
      <c r="BR99" s="244">
        <f>BR97:BR97</f>
        <v>0</v>
      </c>
      <c r="BS99" s="244"/>
      <c r="BT99" s="244"/>
      <c r="BU99" s="855"/>
      <c r="BV99" s="856"/>
      <c r="BW99" s="859"/>
      <c r="BX99" s="860"/>
      <c r="BY99" s="861"/>
      <c r="BZ99" s="59"/>
      <c r="CA99" s="47"/>
      <c r="CB99" s="47"/>
      <c r="CC99" s="47"/>
    </row>
    <row r="100" spans="2:81" s="49" customFormat="1" ht="21" customHeight="1">
      <c r="B100" s="729"/>
      <c r="C100" s="730"/>
      <c r="D100" s="324"/>
      <c r="E100" s="325"/>
      <c r="F100" s="325"/>
      <c r="G100" s="306"/>
      <c r="H100" s="664"/>
      <c r="I100" s="326"/>
      <c r="J100" s="731"/>
      <c r="K100" s="731"/>
      <c r="L100" s="732"/>
      <c r="M100" s="287">
        <f>VLOOKUP($E99,女子,8,FALSE)</f>
        <v>0</v>
      </c>
      <c r="N100" s="288"/>
      <c r="O100" s="288"/>
      <c r="P100" s="288"/>
      <c r="Q100" s="289"/>
      <c r="R100" s="288">
        <f>VLOOKUP($E99,女子,9,FALSE)</f>
        <v>0</v>
      </c>
      <c r="S100" s="288"/>
      <c r="T100" s="288"/>
      <c r="U100" s="288"/>
      <c r="V100" s="290"/>
      <c r="W100" s="318"/>
      <c r="X100" s="725"/>
      <c r="Y100" s="726"/>
      <c r="Z100" s="300"/>
      <c r="AA100" s="869"/>
      <c r="AB100" s="867"/>
      <c r="AC100" s="866"/>
      <c r="AD100" s="868"/>
      <c r="AE100" s="866"/>
      <c r="AF100" s="866"/>
      <c r="AG100" s="868"/>
      <c r="AH100" s="866"/>
      <c r="AI100" s="866"/>
      <c r="AJ100" s="717"/>
      <c r="AK100" s="305"/>
      <c r="AL100" s="718"/>
      <c r="AM100" s="383"/>
      <c r="AN100" s="912"/>
      <c r="AO100" s="706">
        <f>AO98</f>
        <v>0</v>
      </c>
      <c r="AP100" s="707"/>
      <c r="AQ100" s="707"/>
      <c r="AR100" s="707"/>
      <c r="AS100" s="707"/>
      <c r="AT100" s="707"/>
      <c r="AU100" s="707"/>
      <c r="AV100" s="707"/>
      <c r="AW100" s="707"/>
      <c r="AX100" s="707"/>
      <c r="AY100" s="707"/>
      <c r="AZ100" s="707"/>
      <c r="BA100" s="707"/>
      <c r="BB100" s="707"/>
      <c r="BC100" s="707"/>
      <c r="BD100" s="707"/>
      <c r="BE100" s="707"/>
      <c r="BF100" s="707"/>
      <c r="BG100" s="707"/>
      <c r="BH100" s="708"/>
      <c r="BI100" s="300"/>
      <c r="BJ100" s="711"/>
      <c r="BK100" s="711"/>
      <c r="BL100" s="711"/>
      <c r="BM100" s="865"/>
      <c r="BN100" s="711"/>
      <c r="BO100" s="711"/>
      <c r="BP100" s="711"/>
      <c r="BQ100" s="865"/>
      <c r="BR100" s="711"/>
      <c r="BS100" s="711"/>
      <c r="BT100" s="711"/>
      <c r="BU100" s="857"/>
      <c r="BV100" s="858"/>
      <c r="BW100" s="862"/>
      <c r="BX100" s="863"/>
      <c r="BY100" s="864"/>
      <c r="BZ100" s="60"/>
      <c r="CA100" s="1"/>
      <c r="CB100" s="1"/>
      <c r="CC100" s="1"/>
    </row>
    <row r="101" spans="2:81" s="48" customFormat="1" ht="9.75" customHeight="1">
      <c r="B101" s="266">
        <v>3</v>
      </c>
      <c r="C101" s="267"/>
      <c r="D101" s="270" t="s">
        <v>276</v>
      </c>
      <c r="E101" s="272">
        <v>88</v>
      </c>
      <c r="F101" s="272"/>
      <c r="G101" s="202"/>
      <c r="H101" s="280">
        <f>VLOOKUP(E101,女子,2,FALSE)</f>
        <v>0</v>
      </c>
      <c r="I101" s="274" t="str">
        <f>VLOOKUP($E101,女子,3,FALSE)</f>
        <v>選手</v>
      </c>
      <c r="J101" s="275"/>
      <c r="K101" s="275"/>
      <c r="L101" s="276"/>
      <c r="M101" s="255">
        <f>VLOOKUP($E101,女子,15,FALSE)</f>
      </c>
      <c r="N101" s="256"/>
      <c r="O101" s="256"/>
      <c r="P101" s="256"/>
      <c r="Q101" s="257"/>
      <c r="R101" s="256">
        <f>VLOOKUP($E101,女子,16,FALSE)</f>
      </c>
      <c r="S101" s="256"/>
      <c r="T101" s="256"/>
      <c r="U101" s="256"/>
      <c r="V101" s="256"/>
      <c r="W101" s="258" t="str">
        <f>VLOOKUP($E101,女子,4,FALSE)</f>
        <v>女</v>
      </c>
      <c r="X101" s="259"/>
      <c r="Y101" s="260"/>
      <c r="Z101" s="212" t="str">
        <f>VLOOKUP($E101,女子,5,FALSE)</f>
        <v>平成</v>
      </c>
      <c r="AA101" s="264"/>
      <c r="AB101" s="249">
        <f>VLOOKUP($E101,女子,11,FALSE)</f>
        <v>0</v>
      </c>
      <c r="AC101" s="250"/>
      <c r="AD101" s="252" t="s">
        <v>227</v>
      </c>
      <c r="AE101" s="209">
        <f>VLOOKUP($E101,女子,12,FALSE)</f>
        <v>0</v>
      </c>
      <c r="AF101" s="207"/>
      <c r="AG101" s="254" t="s">
        <v>228</v>
      </c>
      <c r="AH101" s="209">
        <f>VLOOKUP($E101,女子,13,FALSE)</f>
        <v>0</v>
      </c>
      <c r="AI101" s="207"/>
      <c r="AJ101" s="205" t="s">
        <v>178</v>
      </c>
      <c r="AK101" s="203">
        <f>VLOOKUP($E101,女子,10,FALSE)</f>
        <v>0</v>
      </c>
      <c r="AL101" s="202"/>
      <c r="AM101" s="427" t="s">
        <v>384</v>
      </c>
      <c r="AN101" s="428"/>
      <c r="AO101" s="163" t="s">
        <v>233</v>
      </c>
      <c r="AP101" s="217">
        <f>AP99</f>
        <v>0</v>
      </c>
      <c r="AQ101" s="217"/>
      <c r="AR101" s="217"/>
      <c r="AS101" s="162" t="s">
        <v>234</v>
      </c>
      <c r="AT101" s="216">
        <f>AT99</f>
        <v>0</v>
      </c>
      <c r="AU101" s="216"/>
      <c r="AV101" s="216"/>
      <c r="AW101" s="71"/>
      <c r="AX101" s="71"/>
      <c r="AY101" s="71"/>
      <c r="AZ101" s="71"/>
      <c r="BA101" s="71"/>
      <c r="BB101" s="71"/>
      <c r="BC101" s="71"/>
      <c r="BD101" s="71"/>
      <c r="BE101" s="71"/>
      <c r="BF101" s="167"/>
      <c r="BG101" s="73"/>
      <c r="BH101" s="74"/>
      <c r="BI101" s="212" t="s">
        <v>235</v>
      </c>
      <c r="BJ101" s="214">
        <f>BJ99:BJ99</f>
        <v>0</v>
      </c>
      <c r="BK101" s="214"/>
      <c r="BL101" s="214"/>
      <c r="BM101" s="216" t="s">
        <v>234</v>
      </c>
      <c r="BN101" s="214">
        <f>BN99:BN99</f>
        <v>0</v>
      </c>
      <c r="BO101" s="214"/>
      <c r="BP101" s="214"/>
      <c r="BQ101" s="216" t="s">
        <v>234</v>
      </c>
      <c r="BR101" s="244">
        <f>BR99:BR99</f>
        <v>0</v>
      </c>
      <c r="BS101" s="244"/>
      <c r="BT101" s="244"/>
      <c r="BU101" s="855"/>
      <c r="BV101" s="856"/>
      <c r="BW101" s="859"/>
      <c r="BX101" s="860"/>
      <c r="BY101" s="861"/>
      <c r="BZ101" s="59"/>
      <c r="CA101" s="47"/>
      <c r="CB101" s="47"/>
      <c r="CC101" s="47"/>
    </row>
    <row r="102" spans="2:81" s="49" customFormat="1" ht="21" customHeight="1">
      <c r="B102" s="729"/>
      <c r="C102" s="730"/>
      <c r="D102" s="324"/>
      <c r="E102" s="325"/>
      <c r="F102" s="325"/>
      <c r="G102" s="306"/>
      <c r="H102" s="664"/>
      <c r="I102" s="326"/>
      <c r="J102" s="731"/>
      <c r="K102" s="731"/>
      <c r="L102" s="732"/>
      <c r="M102" s="287">
        <f>VLOOKUP($E101,女子,8,FALSE)</f>
        <v>0</v>
      </c>
      <c r="N102" s="288"/>
      <c r="O102" s="288"/>
      <c r="P102" s="288"/>
      <c r="Q102" s="289"/>
      <c r="R102" s="288">
        <f>VLOOKUP($E101,女子,9,FALSE)</f>
        <v>0</v>
      </c>
      <c r="S102" s="288"/>
      <c r="T102" s="288"/>
      <c r="U102" s="288"/>
      <c r="V102" s="290"/>
      <c r="W102" s="318"/>
      <c r="X102" s="725"/>
      <c r="Y102" s="726"/>
      <c r="Z102" s="300"/>
      <c r="AA102" s="869"/>
      <c r="AB102" s="867"/>
      <c r="AC102" s="866"/>
      <c r="AD102" s="868"/>
      <c r="AE102" s="866"/>
      <c r="AF102" s="866"/>
      <c r="AG102" s="868"/>
      <c r="AH102" s="866"/>
      <c r="AI102" s="866"/>
      <c r="AJ102" s="717"/>
      <c r="AK102" s="305"/>
      <c r="AL102" s="718"/>
      <c r="AM102" s="383"/>
      <c r="AN102" s="912"/>
      <c r="AO102" s="706">
        <f>AO100</f>
        <v>0</v>
      </c>
      <c r="AP102" s="707"/>
      <c r="AQ102" s="707"/>
      <c r="AR102" s="707"/>
      <c r="AS102" s="707"/>
      <c r="AT102" s="707"/>
      <c r="AU102" s="707"/>
      <c r="AV102" s="707"/>
      <c r="AW102" s="707"/>
      <c r="AX102" s="707"/>
      <c r="AY102" s="707"/>
      <c r="AZ102" s="707"/>
      <c r="BA102" s="707"/>
      <c r="BB102" s="707"/>
      <c r="BC102" s="707"/>
      <c r="BD102" s="707"/>
      <c r="BE102" s="707"/>
      <c r="BF102" s="707"/>
      <c r="BG102" s="707"/>
      <c r="BH102" s="708"/>
      <c r="BI102" s="300"/>
      <c r="BJ102" s="711"/>
      <c r="BK102" s="711"/>
      <c r="BL102" s="711"/>
      <c r="BM102" s="865"/>
      <c r="BN102" s="711"/>
      <c r="BO102" s="711"/>
      <c r="BP102" s="711"/>
      <c r="BQ102" s="865"/>
      <c r="BR102" s="711"/>
      <c r="BS102" s="711"/>
      <c r="BT102" s="711"/>
      <c r="BU102" s="857"/>
      <c r="BV102" s="858"/>
      <c r="BW102" s="862"/>
      <c r="BX102" s="863"/>
      <c r="BY102" s="864"/>
      <c r="BZ102" s="60"/>
      <c r="CA102" s="1"/>
      <c r="CB102" s="1"/>
      <c r="CC102" s="1"/>
    </row>
    <row r="103" spans="2:81" s="48" customFormat="1" ht="9.75" customHeight="1">
      <c r="B103" s="266">
        <v>3</v>
      </c>
      <c r="C103" s="267"/>
      <c r="D103" s="270" t="s">
        <v>277</v>
      </c>
      <c r="E103" s="272">
        <v>89</v>
      </c>
      <c r="F103" s="272"/>
      <c r="G103" s="202"/>
      <c r="H103" s="280">
        <f>VLOOKUP(E103,女子,2,FALSE)</f>
        <v>0</v>
      </c>
      <c r="I103" s="274" t="str">
        <f>VLOOKUP($E103,女子,3,FALSE)</f>
        <v>選手</v>
      </c>
      <c r="J103" s="275"/>
      <c r="K103" s="275"/>
      <c r="L103" s="276"/>
      <c r="M103" s="315">
        <f>VLOOKUP($E103,女子,15,FALSE)</f>
      </c>
      <c r="N103" s="316"/>
      <c r="O103" s="316"/>
      <c r="P103" s="316"/>
      <c r="Q103" s="317"/>
      <c r="R103" s="316">
        <f>VLOOKUP($E103,女子,16,FALSE)</f>
      </c>
      <c r="S103" s="316"/>
      <c r="T103" s="316"/>
      <c r="U103" s="316"/>
      <c r="V103" s="316"/>
      <c r="W103" s="258" t="str">
        <f>VLOOKUP($E103,女子,4,FALSE)</f>
        <v>女</v>
      </c>
      <c r="X103" s="259"/>
      <c r="Y103" s="260"/>
      <c r="Z103" s="212" t="str">
        <f>VLOOKUP($E103,女子,5,FALSE)</f>
        <v>平成</v>
      </c>
      <c r="AA103" s="264"/>
      <c r="AB103" s="249">
        <f>VLOOKUP($E103,女子,11,FALSE)</f>
        <v>0</v>
      </c>
      <c r="AC103" s="250"/>
      <c r="AD103" s="252" t="s">
        <v>227</v>
      </c>
      <c r="AE103" s="209">
        <f>VLOOKUP($E103,女子,12,FALSE)</f>
        <v>0</v>
      </c>
      <c r="AF103" s="207"/>
      <c r="AG103" s="254" t="s">
        <v>228</v>
      </c>
      <c r="AH103" s="209">
        <f>VLOOKUP($E103,女子,13,FALSE)</f>
        <v>0</v>
      </c>
      <c r="AI103" s="207"/>
      <c r="AJ103" s="205" t="s">
        <v>178</v>
      </c>
      <c r="AK103" s="203">
        <f>VLOOKUP($E103,女子,10,FALSE)</f>
        <v>0</v>
      </c>
      <c r="AL103" s="202"/>
      <c r="AM103" s="427" t="s">
        <v>384</v>
      </c>
      <c r="AN103" s="428"/>
      <c r="AO103" s="163" t="s">
        <v>233</v>
      </c>
      <c r="AP103" s="217">
        <f>AP101</f>
        <v>0</v>
      </c>
      <c r="AQ103" s="217"/>
      <c r="AR103" s="217"/>
      <c r="AS103" s="162" t="s">
        <v>234</v>
      </c>
      <c r="AT103" s="216">
        <f>AT101</f>
        <v>0</v>
      </c>
      <c r="AU103" s="216"/>
      <c r="AV103" s="216"/>
      <c r="AW103" s="71"/>
      <c r="AX103" s="71"/>
      <c r="AY103" s="71"/>
      <c r="AZ103" s="71"/>
      <c r="BA103" s="71"/>
      <c r="BB103" s="71"/>
      <c r="BC103" s="71"/>
      <c r="BD103" s="71"/>
      <c r="BE103" s="71"/>
      <c r="BF103" s="167"/>
      <c r="BG103" s="73"/>
      <c r="BH103" s="74"/>
      <c r="BI103" s="212" t="s">
        <v>235</v>
      </c>
      <c r="BJ103" s="214">
        <f>BJ101:BJ101</f>
        <v>0</v>
      </c>
      <c r="BK103" s="214"/>
      <c r="BL103" s="214"/>
      <c r="BM103" s="216" t="s">
        <v>234</v>
      </c>
      <c r="BN103" s="214">
        <f>BN101:BN101</f>
        <v>0</v>
      </c>
      <c r="BO103" s="214"/>
      <c r="BP103" s="214"/>
      <c r="BQ103" s="216" t="s">
        <v>234</v>
      </c>
      <c r="BR103" s="244">
        <f>BR101:BR101</f>
        <v>0</v>
      </c>
      <c r="BS103" s="244"/>
      <c r="BT103" s="244"/>
      <c r="BU103" s="855"/>
      <c r="BV103" s="856"/>
      <c r="BW103" s="859"/>
      <c r="BX103" s="860"/>
      <c r="BY103" s="861"/>
      <c r="BZ103" s="59"/>
      <c r="CA103" s="47"/>
      <c r="CB103" s="47"/>
      <c r="CC103" s="47"/>
    </row>
    <row r="104" spans="2:81" s="49" customFormat="1" ht="21" customHeight="1">
      <c r="B104" s="729"/>
      <c r="C104" s="730"/>
      <c r="D104" s="324"/>
      <c r="E104" s="325"/>
      <c r="F104" s="325"/>
      <c r="G104" s="306"/>
      <c r="H104" s="664"/>
      <c r="I104" s="326"/>
      <c r="J104" s="731"/>
      <c r="K104" s="731"/>
      <c r="L104" s="732"/>
      <c r="M104" s="287">
        <f>VLOOKUP($E103,女子,8,FALSE)</f>
        <v>0</v>
      </c>
      <c r="N104" s="288"/>
      <c r="O104" s="288"/>
      <c r="P104" s="288"/>
      <c r="Q104" s="289"/>
      <c r="R104" s="288">
        <f>VLOOKUP($E103,女子,9,FALSE)</f>
        <v>0</v>
      </c>
      <c r="S104" s="288"/>
      <c r="T104" s="288"/>
      <c r="U104" s="288"/>
      <c r="V104" s="290"/>
      <c r="W104" s="318"/>
      <c r="X104" s="725"/>
      <c r="Y104" s="726"/>
      <c r="Z104" s="300"/>
      <c r="AA104" s="869"/>
      <c r="AB104" s="867"/>
      <c r="AC104" s="866"/>
      <c r="AD104" s="868"/>
      <c r="AE104" s="866"/>
      <c r="AF104" s="866"/>
      <c r="AG104" s="868"/>
      <c r="AH104" s="866"/>
      <c r="AI104" s="866"/>
      <c r="AJ104" s="717"/>
      <c r="AK104" s="305"/>
      <c r="AL104" s="718"/>
      <c r="AM104" s="383"/>
      <c r="AN104" s="912"/>
      <c r="AO104" s="706">
        <f>AO102</f>
        <v>0</v>
      </c>
      <c r="AP104" s="707"/>
      <c r="AQ104" s="707"/>
      <c r="AR104" s="707"/>
      <c r="AS104" s="707"/>
      <c r="AT104" s="707"/>
      <c r="AU104" s="707"/>
      <c r="AV104" s="707"/>
      <c r="AW104" s="707"/>
      <c r="AX104" s="707"/>
      <c r="AY104" s="707"/>
      <c r="AZ104" s="707"/>
      <c r="BA104" s="707"/>
      <c r="BB104" s="707"/>
      <c r="BC104" s="707"/>
      <c r="BD104" s="707"/>
      <c r="BE104" s="707"/>
      <c r="BF104" s="707"/>
      <c r="BG104" s="707"/>
      <c r="BH104" s="708"/>
      <c r="BI104" s="300"/>
      <c r="BJ104" s="711"/>
      <c r="BK104" s="711"/>
      <c r="BL104" s="711"/>
      <c r="BM104" s="865"/>
      <c r="BN104" s="711"/>
      <c r="BO104" s="711"/>
      <c r="BP104" s="711"/>
      <c r="BQ104" s="865"/>
      <c r="BR104" s="711"/>
      <c r="BS104" s="711"/>
      <c r="BT104" s="711"/>
      <c r="BU104" s="857"/>
      <c r="BV104" s="858"/>
      <c r="BW104" s="862"/>
      <c r="BX104" s="863"/>
      <c r="BY104" s="864"/>
      <c r="BZ104" s="60"/>
      <c r="CA104" s="1"/>
      <c r="CB104" s="1"/>
      <c r="CC104" s="1"/>
    </row>
    <row r="105" spans="2:81" s="48" customFormat="1" ht="9.75" customHeight="1">
      <c r="B105" s="697">
        <v>3</v>
      </c>
      <c r="C105" s="698"/>
      <c r="D105" s="699" t="s">
        <v>278</v>
      </c>
      <c r="E105" s="272">
        <v>90</v>
      </c>
      <c r="F105" s="272"/>
      <c r="G105" s="202"/>
      <c r="H105" s="665">
        <f>VLOOKUP(E105,女子,2,FALSE)</f>
        <v>0</v>
      </c>
      <c r="I105" s="700" t="str">
        <f>VLOOKUP($E105,女子,3,FALSE)</f>
        <v>選手</v>
      </c>
      <c r="J105" s="701"/>
      <c r="K105" s="701"/>
      <c r="L105" s="702"/>
      <c r="M105" s="255">
        <f>VLOOKUP($E105,女子,15,FALSE)</f>
      </c>
      <c r="N105" s="256"/>
      <c r="O105" s="256"/>
      <c r="P105" s="256"/>
      <c r="Q105" s="257"/>
      <c r="R105" s="256">
        <f>VLOOKUP($E105,女子,16,FALSE)</f>
      </c>
      <c r="S105" s="256"/>
      <c r="T105" s="256"/>
      <c r="U105" s="256"/>
      <c r="V105" s="256"/>
      <c r="W105" s="692" t="str">
        <f>VLOOKUP($E105,女子,4,FALSE)</f>
        <v>女</v>
      </c>
      <c r="X105" s="693"/>
      <c r="Y105" s="694"/>
      <c r="Z105" s="838" t="str">
        <f>VLOOKUP($E105,女子,5,FALSE)</f>
        <v>平成</v>
      </c>
      <c r="AA105" s="854"/>
      <c r="AB105" s="686">
        <f>VLOOKUP($E105,女子,11,FALSE)</f>
        <v>0</v>
      </c>
      <c r="AC105" s="853"/>
      <c r="AD105" s="689" t="s">
        <v>227</v>
      </c>
      <c r="AE105" s="678">
        <f>VLOOKUP($E105,女子,12,FALSE)</f>
        <v>0</v>
      </c>
      <c r="AF105" s="310"/>
      <c r="AG105" s="691" t="s">
        <v>228</v>
      </c>
      <c r="AH105" s="678">
        <f>VLOOKUP($E105,女子,13,FALSE)</f>
        <v>0</v>
      </c>
      <c r="AI105" s="310"/>
      <c r="AJ105" s="681" t="s">
        <v>178</v>
      </c>
      <c r="AK105" s="682">
        <f>VLOOKUP($E105,女子,10,FALSE)</f>
        <v>0</v>
      </c>
      <c r="AL105" s="683"/>
      <c r="AM105" s="913" t="s">
        <v>384</v>
      </c>
      <c r="AN105" s="382"/>
      <c r="AO105" s="171" t="s">
        <v>233</v>
      </c>
      <c r="AP105" s="836">
        <f>AP103</f>
        <v>0</v>
      </c>
      <c r="AQ105" s="836"/>
      <c r="AR105" s="836"/>
      <c r="AS105" s="172" t="s">
        <v>234</v>
      </c>
      <c r="AT105" s="837">
        <f>AT103</f>
        <v>0</v>
      </c>
      <c r="AU105" s="837"/>
      <c r="AV105" s="837"/>
      <c r="AW105" s="83"/>
      <c r="AX105" s="83"/>
      <c r="AY105" s="83"/>
      <c r="AZ105" s="83"/>
      <c r="BA105" s="83"/>
      <c r="BB105" s="83"/>
      <c r="BC105" s="83"/>
      <c r="BD105" s="83"/>
      <c r="BE105" s="83"/>
      <c r="BF105" s="173"/>
      <c r="BG105" s="85"/>
      <c r="BH105" s="86"/>
      <c r="BI105" s="838" t="s">
        <v>235</v>
      </c>
      <c r="BJ105" s="674">
        <f>BJ103:BJ103</f>
        <v>0</v>
      </c>
      <c r="BK105" s="674"/>
      <c r="BL105" s="674"/>
      <c r="BM105" s="837" t="s">
        <v>234</v>
      </c>
      <c r="BN105" s="674">
        <f>BN103:BN103</f>
        <v>0</v>
      </c>
      <c r="BO105" s="674"/>
      <c r="BP105" s="674"/>
      <c r="BQ105" s="837" t="s">
        <v>234</v>
      </c>
      <c r="BR105" s="295"/>
      <c r="BS105" s="295"/>
      <c r="BT105" s="295"/>
      <c r="BU105" s="839"/>
      <c r="BV105" s="840"/>
      <c r="BW105" s="843"/>
      <c r="BX105" s="844"/>
      <c r="BY105" s="845"/>
      <c r="BZ105" s="59"/>
      <c r="CA105" s="47"/>
      <c r="CB105" s="47"/>
      <c r="CC105" s="47"/>
    </row>
    <row r="106" spans="2:81" s="49" customFormat="1" ht="21" customHeight="1" thickBot="1">
      <c r="B106" s="268"/>
      <c r="C106" s="269"/>
      <c r="D106" s="271"/>
      <c r="E106" s="273"/>
      <c r="F106" s="273"/>
      <c r="G106" s="200"/>
      <c r="H106" s="281"/>
      <c r="I106" s="277"/>
      <c r="J106" s="278"/>
      <c r="K106" s="278"/>
      <c r="L106" s="279"/>
      <c r="M106" s="849">
        <f>VLOOKUP($E105,女子,8,FALSE)</f>
        <v>0</v>
      </c>
      <c r="N106" s="850"/>
      <c r="O106" s="850"/>
      <c r="P106" s="850"/>
      <c r="Q106" s="851"/>
      <c r="R106" s="850">
        <f>VLOOKUP($E105,女子,9,FALSE)</f>
        <v>0</v>
      </c>
      <c r="S106" s="850"/>
      <c r="T106" s="850"/>
      <c r="U106" s="850"/>
      <c r="V106" s="852"/>
      <c r="W106" s="261"/>
      <c r="X106" s="262"/>
      <c r="Y106" s="263"/>
      <c r="Z106" s="213"/>
      <c r="AA106" s="265"/>
      <c r="AB106" s="251"/>
      <c r="AC106" s="206"/>
      <c r="AD106" s="253"/>
      <c r="AE106" s="206"/>
      <c r="AF106" s="206"/>
      <c r="AG106" s="253"/>
      <c r="AH106" s="206"/>
      <c r="AI106" s="206"/>
      <c r="AJ106" s="204"/>
      <c r="AK106" s="201"/>
      <c r="AL106" s="200"/>
      <c r="AM106" s="908"/>
      <c r="AN106" s="909"/>
      <c r="AO106" s="215">
        <f>AO104</f>
        <v>0</v>
      </c>
      <c r="AP106" s="211"/>
      <c r="AQ106" s="211"/>
      <c r="AR106" s="211"/>
      <c r="AS106" s="211"/>
      <c r="AT106" s="211"/>
      <c r="AU106" s="211"/>
      <c r="AV106" s="211"/>
      <c r="AW106" s="211"/>
      <c r="AX106" s="211"/>
      <c r="AY106" s="211"/>
      <c r="AZ106" s="211"/>
      <c r="BA106" s="211"/>
      <c r="BB106" s="211"/>
      <c r="BC106" s="211"/>
      <c r="BD106" s="211"/>
      <c r="BE106" s="211"/>
      <c r="BF106" s="211"/>
      <c r="BG106" s="211"/>
      <c r="BH106" s="210"/>
      <c r="BI106" s="213"/>
      <c r="BJ106" s="245"/>
      <c r="BK106" s="245"/>
      <c r="BL106" s="245"/>
      <c r="BM106" s="208"/>
      <c r="BN106" s="245"/>
      <c r="BO106" s="245"/>
      <c r="BP106" s="245"/>
      <c r="BQ106" s="208"/>
      <c r="BR106" s="245"/>
      <c r="BS106" s="245"/>
      <c r="BT106" s="245"/>
      <c r="BU106" s="841"/>
      <c r="BV106" s="842"/>
      <c r="BW106" s="846"/>
      <c r="BX106" s="847"/>
      <c r="BY106" s="848"/>
      <c r="BZ106" s="60"/>
      <c r="CA106" s="1"/>
      <c r="CB106" s="1"/>
      <c r="CC106" s="1"/>
    </row>
    <row r="107" ht="12" customHeight="1"/>
    <row r="108" spans="2:88" s="50" customFormat="1" ht="15" customHeight="1">
      <c r="B108" s="226" t="s">
        <v>279</v>
      </c>
      <c r="C108" s="219"/>
      <c r="D108" s="219"/>
      <c r="E108" s="219"/>
      <c r="F108" s="219"/>
      <c r="G108" s="219"/>
      <c r="H108" s="219"/>
      <c r="I108" s="219"/>
      <c r="J108" s="219"/>
      <c r="K108" s="219"/>
      <c r="L108" s="219"/>
      <c r="M108" s="219"/>
      <c r="N108" s="219"/>
      <c r="O108" s="219"/>
      <c r="P108" s="219"/>
      <c r="Q108" s="219"/>
      <c r="R108" s="219"/>
      <c r="S108" s="219"/>
      <c r="T108" s="219"/>
      <c r="U108" s="219"/>
      <c r="V108" s="219"/>
      <c r="W108" s="219"/>
      <c r="X108" s="219"/>
      <c r="Y108" s="219"/>
      <c r="Z108" s="219"/>
      <c r="AA108" s="219"/>
      <c r="AB108" s="219"/>
      <c r="AC108" s="219"/>
      <c r="AD108" s="219"/>
      <c r="AE108" s="219"/>
      <c r="AF108" s="219"/>
      <c r="AG108" s="219"/>
      <c r="AH108" s="219"/>
      <c r="AI108" s="219"/>
      <c r="AJ108" s="219"/>
      <c r="AK108" s="219"/>
      <c r="AL108" s="219"/>
      <c r="AM108" s="219"/>
      <c r="AN108" s="219"/>
      <c r="AO108" s="219"/>
      <c r="AP108" s="219"/>
      <c r="AQ108" s="219"/>
      <c r="AR108" s="219"/>
      <c r="AS108" s="219"/>
      <c r="AT108" s="219"/>
      <c r="AU108" s="219"/>
      <c r="AV108" s="219"/>
      <c r="AW108" s="219"/>
      <c r="AX108" s="219"/>
      <c r="AY108" s="219"/>
      <c r="AZ108" s="219"/>
      <c r="BA108" s="219"/>
      <c r="BB108" s="219"/>
      <c r="BC108" s="219"/>
      <c r="BD108" s="219"/>
      <c r="BE108" s="219"/>
      <c r="BF108" s="219"/>
      <c r="BG108" s="219"/>
      <c r="BH108" s="219"/>
      <c r="BI108" s="219"/>
      <c r="BJ108" s="219"/>
      <c r="BK108" s="219"/>
      <c r="BL108" s="219"/>
      <c r="BM108" s="219"/>
      <c r="BN108" s="219"/>
      <c r="BO108" s="219"/>
      <c r="BP108" s="219"/>
      <c r="BQ108" s="219"/>
      <c r="BR108" s="219"/>
      <c r="BS108" s="219"/>
      <c r="BT108" s="219"/>
      <c r="BU108" s="219"/>
      <c r="BV108" s="219"/>
      <c r="BW108" s="219"/>
      <c r="BX108" s="219"/>
      <c r="BY108" s="220"/>
      <c r="BZ108" s="52"/>
      <c r="CB108" s="9"/>
      <c r="CC108" s="9"/>
      <c r="CD108" s="9"/>
      <c r="CE108" s="9"/>
      <c r="CF108" s="9"/>
      <c r="CG108" s="9"/>
      <c r="CH108" s="9"/>
      <c r="CI108" s="48"/>
      <c r="CJ108" s="9"/>
    </row>
    <row r="109" ht="2.25" customHeight="1"/>
    <row r="112" spans="2:88" s="50" customFormat="1" ht="15" customHeight="1">
      <c r="B112" s="218"/>
      <c r="C112" s="219"/>
      <c r="D112" s="219"/>
      <c r="E112" s="219"/>
      <c r="F112" s="219"/>
      <c r="G112" s="219"/>
      <c r="H112" s="219"/>
      <c r="I112" s="219"/>
      <c r="J112" s="219"/>
      <c r="K112" s="219"/>
      <c r="L112" s="219"/>
      <c r="M112" s="219"/>
      <c r="N112" s="219"/>
      <c r="O112" s="219"/>
      <c r="P112" s="219"/>
      <c r="Q112" s="219"/>
      <c r="R112" s="219"/>
      <c r="S112" s="219"/>
      <c r="T112" s="219"/>
      <c r="U112" s="219"/>
      <c r="V112" s="219"/>
      <c r="W112" s="219"/>
      <c r="X112" s="219"/>
      <c r="Y112" s="219"/>
      <c r="Z112" s="219"/>
      <c r="AA112" s="219"/>
      <c r="AB112" s="219"/>
      <c r="AC112" s="219"/>
      <c r="AD112" s="219"/>
      <c r="AE112" s="219"/>
      <c r="AF112" s="219"/>
      <c r="AG112" s="219"/>
      <c r="AH112" s="219"/>
      <c r="AI112" s="219"/>
      <c r="AJ112" s="219"/>
      <c r="AK112" s="219"/>
      <c r="AL112" s="219"/>
      <c r="AM112" s="219"/>
      <c r="AN112" s="219"/>
      <c r="AO112" s="219"/>
      <c r="AP112" s="219"/>
      <c r="AQ112" s="219"/>
      <c r="AR112" s="219"/>
      <c r="AS112" s="219"/>
      <c r="AT112" s="219"/>
      <c r="AU112" s="219"/>
      <c r="AV112" s="219"/>
      <c r="AW112" s="219"/>
      <c r="AX112" s="219"/>
      <c r="AY112" s="219"/>
      <c r="AZ112" s="219"/>
      <c r="BA112" s="219"/>
      <c r="BB112" s="219"/>
      <c r="BC112" s="219"/>
      <c r="BD112" s="219"/>
      <c r="BE112" s="219"/>
      <c r="BF112" s="219"/>
      <c r="BG112" s="219"/>
      <c r="BH112" s="219"/>
      <c r="BI112" s="219"/>
      <c r="BJ112" s="219"/>
      <c r="BK112" s="219"/>
      <c r="BL112" s="219"/>
      <c r="BM112" s="219"/>
      <c r="BN112" s="219"/>
      <c r="BO112" s="219"/>
      <c r="BP112" s="219"/>
      <c r="BQ112" s="219"/>
      <c r="BR112" s="219"/>
      <c r="BS112" s="219"/>
      <c r="BT112" s="219"/>
      <c r="BU112" s="219"/>
      <c r="BV112" s="219"/>
      <c r="BW112" s="219"/>
      <c r="BX112" s="219"/>
      <c r="BY112" s="220"/>
      <c r="BZ112" s="52"/>
      <c r="CB112" s="9"/>
      <c r="CC112" s="9"/>
      <c r="CD112" s="9"/>
      <c r="CE112" s="9"/>
      <c r="CF112" s="9"/>
      <c r="CG112" s="9"/>
      <c r="CH112" s="9"/>
      <c r="CI112" s="48"/>
      <c r="CJ112" s="9"/>
    </row>
  </sheetData>
  <sheetProtection password="E630" sheet="1" objects="1" scenarios="1"/>
  <mergeCells count="1453">
    <mergeCell ref="BK2:BO3"/>
    <mergeCell ref="H83:H84"/>
    <mergeCell ref="H85:H86"/>
    <mergeCell ref="H87:H88"/>
    <mergeCell ref="H89:H90"/>
    <mergeCell ref="H71:H72"/>
    <mergeCell ref="H73:H74"/>
    <mergeCell ref="H75:H76"/>
    <mergeCell ref="H77:H78"/>
    <mergeCell ref="BU65:BV66"/>
    <mergeCell ref="BW65:BY66"/>
    <mergeCell ref="M66:Q66"/>
    <mergeCell ref="R66:V66"/>
    <mergeCell ref="AO66:BH66"/>
    <mergeCell ref="BM65:BM66"/>
    <mergeCell ref="BN65:BP66"/>
    <mergeCell ref="BQ65:BQ66"/>
    <mergeCell ref="BR65:BT66"/>
    <mergeCell ref="AP65:AR65"/>
    <mergeCell ref="AT65:AV65"/>
    <mergeCell ref="BI65:BI66"/>
    <mergeCell ref="BJ65:BL66"/>
    <mergeCell ref="AH65:AI66"/>
    <mergeCell ref="AJ65:AJ66"/>
    <mergeCell ref="AK65:AL66"/>
    <mergeCell ref="AM65:AN66"/>
    <mergeCell ref="AB65:AC66"/>
    <mergeCell ref="AD65:AD66"/>
    <mergeCell ref="AE65:AF66"/>
    <mergeCell ref="AG65:AG66"/>
    <mergeCell ref="M65:Q65"/>
    <mergeCell ref="R65:V65"/>
    <mergeCell ref="W65:Y66"/>
    <mergeCell ref="Z65:AA66"/>
    <mergeCell ref="B65:C66"/>
    <mergeCell ref="D65:D66"/>
    <mergeCell ref="E65:G66"/>
    <mergeCell ref="I65:L66"/>
    <mergeCell ref="H65:H66"/>
    <mergeCell ref="BU63:BV64"/>
    <mergeCell ref="BW63:BY64"/>
    <mergeCell ref="M64:Q64"/>
    <mergeCell ref="R64:V64"/>
    <mergeCell ref="AO64:BH64"/>
    <mergeCell ref="BM63:BM64"/>
    <mergeCell ref="BN63:BP64"/>
    <mergeCell ref="BQ63:BQ64"/>
    <mergeCell ref="BR63:BT64"/>
    <mergeCell ref="AP63:AR63"/>
    <mergeCell ref="AT63:AV63"/>
    <mergeCell ref="BI63:BI64"/>
    <mergeCell ref="BJ63:BL64"/>
    <mergeCell ref="AH63:AI64"/>
    <mergeCell ref="AJ63:AJ64"/>
    <mergeCell ref="AK63:AL64"/>
    <mergeCell ref="AM63:AN64"/>
    <mergeCell ref="AB63:AC64"/>
    <mergeCell ref="AD63:AD64"/>
    <mergeCell ref="AE63:AF64"/>
    <mergeCell ref="AG63:AG64"/>
    <mergeCell ref="M63:Q63"/>
    <mergeCell ref="R63:V63"/>
    <mergeCell ref="W63:Y64"/>
    <mergeCell ref="Z63:AA64"/>
    <mergeCell ref="B63:C64"/>
    <mergeCell ref="D63:D64"/>
    <mergeCell ref="E63:G64"/>
    <mergeCell ref="I63:L64"/>
    <mergeCell ref="H63:H64"/>
    <mergeCell ref="BU61:BV62"/>
    <mergeCell ref="BW61:BY62"/>
    <mergeCell ref="M62:Q62"/>
    <mergeCell ref="R62:V62"/>
    <mergeCell ref="AO62:BH62"/>
    <mergeCell ref="BM61:BM62"/>
    <mergeCell ref="BN61:BP62"/>
    <mergeCell ref="BQ61:BQ62"/>
    <mergeCell ref="BR61:BT62"/>
    <mergeCell ref="AP61:AR61"/>
    <mergeCell ref="AT61:AV61"/>
    <mergeCell ref="BI61:BI62"/>
    <mergeCell ref="BJ61:BL62"/>
    <mergeCell ref="AH61:AI62"/>
    <mergeCell ref="AJ61:AJ62"/>
    <mergeCell ref="AK61:AL62"/>
    <mergeCell ref="AM61:AN62"/>
    <mergeCell ref="AB61:AC62"/>
    <mergeCell ref="AD61:AD62"/>
    <mergeCell ref="AE61:AF62"/>
    <mergeCell ref="AG61:AG62"/>
    <mergeCell ref="M61:Q61"/>
    <mergeCell ref="R61:V61"/>
    <mergeCell ref="W61:Y62"/>
    <mergeCell ref="Z61:AA62"/>
    <mergeCell ref="B61:C62"/>
    <mergeCell ref="D61:D62"/>
    <mergeCell ref="E61:G62"/>
    <mergeCell ref="I61:L62"/>
    <mergeCell ref="H61:H62"/>
    <mergeCell ref="BU59:BV60"/>
    <mergeCell ref="BW59:BY60"/>
    <mergeCell ref="M60:Q60"/>
    <mergeCell ref="R60:V60"/>
    <mergeCell ref="AO60:BH60"/>
    <mergeCell ref="BM59:BM60"/>
    <mergeCell ref="BN59:BP60"/>
    <mergeCell ref="BQ59:BQ60"/>
    <mergeCell ref="BR59:BT60"/>
    <mergeCell ref="AP59:AR59"/>
    <mergeCell ref="AT59:AV59"/>
    <mergeCell ref="BI59:BI60"/>
    <mergeCell ref="BJ59:BL60"/>
    <mergeCell ref="AH59:AI60"/>
    <mergeCell ref="AJ59:AJ60"/>
    <mergeCell ref="AK59:AL60"/>
    <mergeCell ref="AM59:AN60"/>
    <mergeCell ref="AB59:AC60"/>
    <mergeCell ref="AD59:AD60"/>
    <mergeCell ref="AE59:AF60"/>
    <mergeCell ref="AG59:AG60"/>
    <mergeCell ref="M59:Q59"/>
    <mergeCell ref="R59:V59"/>
    <mergeCell ref="W59:Y60"/>
    <mergeCell ref="Z59:AA60"/>
    <mergeCell ref="B59:C60"/>
    <mergeCell ref="D59:D60"/>
    <mergeCell ref="E59:G60"/>
    <mergeCell ref="I59:L60"/>
    <mergeCell ref="H59:H60"/>
    <mergeCell ref="BW57:BY58"/>
    <mergeCell ref="M58:Q58"/>
    <mergeCell ref="R58:V58"/>
    <mergeCell ref="AO58:BH58"/>
    <mergeCell ref="BN57:BP58"/>
    <mergeCell ref="BQ57:BQ58"/>
    <mergeCell ref="BR57:BT58"/>
    <mergeCell ref="BU57:BV58"/>
    <mergeCell ref="AT57:AV57"/>
    <mergeCell ref="BI57:BI58"/>
    <mergeCell ref="BJ57:BL58"/>
    <mergeCell ref="BM57:BM58"/>
    <mergeCell ref="AJ57:AJ58"/>
    <mergeCell ref="AK57:AL58"/>
    <mergeCell ref="AM57:AN58"/>
    <mergeCell ref="AP57:AR57"/>
    <mergeCell ref="AD57:AD58"/>
    <mergeCell ref="AE57:AF58"/>
    <mergeCell ref="AG57:AG58"/>
    <mergeCell ref="AH57:AI58"/>
    <mergeCell ref="B57:C58"/>
    <mergeCell ref="D57:D58"/>
    <mergeCell ref="E57:G58"/>
    <mergeCell ref="I57:L58"/>
    <mergeCell ref="H57:H58"/>
    <mergeCell ref="M57:Q57"/>
    <mergeCell ref="R57:V57"/>
    <mergeCell ref="W57:Y58"/>
    <mergeCell ref="Z57:AA58"/>
    <mergeCell ref="AB57:AC58"/>
    <mergeCell ref="BR55:BT56"/>
    <mergeCell ref="BU55:BV56"/>
    <mergeCell ref="BW55:BY56"/>
    <mergeCell ref="BM55:BM56"/>
    <mergeCell ref="BN55:BP56"/>
    <mergeCell ref="BQ55:BQ56"/>
    <mergeCell ref="AD55:AD56"/>
    <mergeCell ref="AE55:AF56"/>
    <mergeCell ref="AG55:AG56"/>
    <mergeCell ref="M56:Q56"/>
    <mergeCell ref="R56:V56"/>
    <mergeCell ref="AO56:BH56"/>
    <mergeCell ref="BJ55:BL56"/>
    <mergeCell ref="AM55:AN56"/>
    <mergeCell ref="AP55:AR55"/>
    <mergeCell ref="AT55:AV55"/>
    <mergeCell ref="BI55:BI56"/>
    <mergeCell ref="M55:Q55"/>
    <mergeCell ref="R55:V55"/>
    <mergeCell ref="B55:C56"/>
    <mergeCell ref="D55:D56"/>
    <mergeCell ref="E55:G56"/>
    <mergeCell ref="I55:L56"/>
    <mergeCell ref="H55:H56"/>
    <mergeCell ref="W55:Y56"/>
    <mergeCell ref="Z55:AA56"/>
    <mergeCell ref="AB55:AC56"/>
    <mergeCell ref="BU53:BV54"/>
    <mergeCell ref="BI53:BI54"/>
    <mergeCell ref="BJ53:BL54"/>
    <mergeCell ref="AH53:AI54"/>
    <mergeCell ref="AJ53:AJ54"/>
    <mergeCell ref="AK53:AL54"/>
    <mergeCell ref="AM53:AN54"/>
    <mergeCell ref="BW53:BY54"/>
    <mergeCell ref="M54:Q54"/>
    <mergeCell ref="R54:V54"/>
    <mergeCell ref="AO54:BH54"/>
    <mergeCell ref="BM53:BM54"/>
    <mergeCell ref="BN53:BP54"/>
    <mergeCell ref="BQ53:BQ54"/>
    <mergeCell ref="BR53:BT54"/>
    <mergeCell ref="AP53:AR53"/>
    <mergeCell ref="AT53:AV53"/>
    <mergeCell ref="AB53:AC54"/>
    <mergeCell ref="AD53:AD54"/>
    <mergeCell ref="AE53:AF54"/>
    <mergeCell ref="AG53:AG54"/>
    <mergeCell ref="M53:Q53"/>
    <mergeCell ref="R53:V53"/>
    <mergeCell ref="W53:Y54"/>
    <mergeCell ref="Z53:AA54"/>
    <mergeCell ref="B53:C54"/>
    <mergeCell ref="D53:D54"/>
    <mergeCell ref="E53:G54"/>
    <mergeCell ref="I53:L54"/>
    <mergeCell ref="H53:H54"/>
    <mergeCell ref="BU51:BV52"/>
    <mergeCell ref="BW51:BY52"/>
    <mergeCell ref="M52:Q52"/>
    <mergeCell ref="R52:V52"/>
    <mergeCell ref="AO52:BH52"/>
    <mergeCell ref="BM51:BM52"/>
    <mergeCell ref="BN51:BP52"/>
    <mergeCell ref="BQ51:BQ52"/>
    <mergeCell ref="BR51:BT52"/>
    <mergeCell ref="AP51:AR51"/>
    <mergeCell ref="AT51:AV51"/>
    <mergeCell ref="BI51:BI52"/>
    <mergeCell ref="BJ51:BL52"/>
    <mergeCell ref="AH51:AI52"/>
    <mergeCell ref="AJ51:AJ52"/>
    <mergeCell ref="AK51:AL52"/>
    <mergeCell ref="AM51:AN52"/>
    <mergeCell ref="AB51:AC52"/>
    <mergeCell ref="AD51:AD52"/>
    <mergeCell ref="AE51:AF52"/>
    <mergeCell ref="AG51:AG52"/>
    <mergeCell ref="M51:Q51"/>
    <mergeCell ref="R51:V51"/>
    <mergeCell ref="W51:Y52"/>
    <mergeCell ref="Z51:AA52"/>
    <mergeCell ref="B51:C52"/>
    <mergeCell ref="D51:D52"/>
    <mergeCell ref="E51:G52"/>
    <mergeCell ref="I51:L52"/>
    <mergeCell ref="H51:H52"/>
    <mergeCell ref="BU49:BV50"/>
    <mergeCell ref="BW49:BY50"/>
    <mergeCell ref="M50:Q50"/>
    <mergeCell ref="R50:V50"/>
    <mergeCell ref="AO50:BH50"/>
    <mergeCell ref="BM49:BM50"/>
    <mergeCell ref="BN49:BP50"/>
    <mergeCell ref="BQ49:BQ50"/>
    <mergeCell ref="BR49:BT50"/>
    <mergeCell ref="AP49:AR49"/>
    <mergeCell ref="AT49:AV49"/>
    <mergeCell ref="BI49:BI50"/>
    <mergeCell ref="BJ49:BL50"/>
    <mergeCell ref="AH49:AI50"/>
    <mergeCell ref="AJ49:AJ50"/>
    <mergeCell ref="AK49:AL50"/>
    <mergeCell ref="AM49:AN50"/>
    <mergeCell ref="AB49:AC50"/>
    <mergeCell ref="AD49:AD50"/>
    <mergeCell ref="AE49:AF50"/>
    <mergeCell ref="AG49:AG50"/>
    <mergeCell ref="M49:Q49"/>
    <mergeCell ref="R49:V49"/>
    <mergeCell ref="W49:Y50"/>
    <mergeCell ref="Z49:AA50"/>
    <mergeCell ref="B49:C50"/>
    <mergeCell ref="D49:D50"/>
    <mergeCell ref="E49:G50"/>
    <mergeCell ref="I49:L50"/>
    <mergeCell ref="H49:H50"/>
    <mergeCell ref="BQ47:BQ48"/>
    <mergeCell ref="BR47:BT48"/>
    <mergeCell ref="BU47:BV48"/>
    <mergeCell ref="BW47:BY48"/>
    <mergeCell ref="BI47:BI48"/>
    <mergeCell ref="BJ47:BL48"/>
    <mergeCell ref="BM47:BM48"/>
    <mergeCell ref="BN47:BP48"/>
    <mergeCell ref="AK47:AL48"/>
    <mergeCell ref="AM47:AN48"/>
    <mergeCell ref="AP47:AR47"/>
    <mergeCell ref="AT47:AV47"/>
    <mergeCell ref="AO48:BH48"/>
    <mergeCell ref="AE47:AF48"/>
    <mergeCell ref="AG47:AG48"/>
    <mergeCell ref="AH47:AI48"/>
    <mergeCell ref="AJ47:AJ48"/>
    <mergeCell ref="B47:C48"/>
    <mergeCell ref="D47:D48"/>
    <mergeCell ref="E47:G48"/>
    <mergeCell ref="I47:L48"/>
    <mergeCell ref="H47:H48"/>
    <mergeCell ref="M47:Q47"/>
    <mergeCell ref="R47:V47"/>
    <mergeCell ref="M48:Q48"/>
    <mergeCell ref="R48:V48"/>
    <mergeCell ref="W47:Y48"/>
    <mergeCell ref="Z47:AA48"/>
    <mergeCell ref="AB47:AC48"/>
    <mergeCell ref="AD47:AD48"/>
    <mergeCell ref="AH55:AI56"/>
    <mergeCell ref="AJ55:AJ56"/>
    <mergeCell ref="AK55:AL56"/>
    <mergeCell ref="B2:R2"/>
    <mergeCell ref="U2:W3"/>
    <mergeCell ref="X2:X3"/>
    <mergeCell ref="Y2:AA3"/>
    <mergeCell ref="AB2:AB3"/>
    <mergeCell ref="AC2:AE3"/>
    <mergeCell ref="AH2:BF3"/>
    <mergeCell ref="BU2:BX2"/>
    <mergeCell ref="T5:Y5"/>
    <mergeCell ref="AA5:AE5"/>
    <mergeCell ref="AG5:AS5"/>
    <mergeCell ref="AU5:BH5"/>
    <mergeCell ref="BJ5:BO5"/>
    <mergeCell ref="BP5:BQ5"/>
    <mergeCell ref="BS5:BT5"/>
    <mergeCell ref="BV5:BW5"/>
    <mergeCell ref="B6:E6"/>
    <mergeCell ref="F6:J6"/>
    <mergeCell ref="K6:P6"/>
    <mergeCell ref="Q6:AH6"/>
    <mergeCell ref="AI6:AN6"/>
    <mergeCell ref="AO6:BK6"/>
    <mergeCell ref="BO6:BX6"/>
    <mergeCell ref="B7:C9"/>
    <mergeCell ref="D7:E9"/>
    <mergeCell ref="F7:G9"/>
    <mergeCell ref="I7:J9"/>
    <mergeCell ref="K7:L9"/>
    <mergeCell ref="M7:N9"/>
    <mergeCell ref="O7:P9"/>
    <mergeCell ref="AI7:AN9"/>
    <mergeCell ref="Q7:V7"/>
    <mergeCell ref="Q8:V8"/>
    <mergeCell ref="Q9:V9"/>
    <mergeCell ref="W7:AB7"/>
    <mergeCell ref="W8:AB8"/>
    <mergeCell ref="W9:AB9"/>
    <mergeCell ref="AC7:AH7"/>
    <mergeCell ref="AC8:AH8"/>
    <mergeCell ref="BY7:BY8"/>
    <mergeCell ref="AO7:BK8"/>
    <mergeCell ref="BL7:BM8"/>
    <mergeCell ref="BN7:BN8"/>
    <mergeCell ref="BO7:BX8"/>
    <mergeCell ref="AO9:AQ9"/>
    <mergeCell ref="AR9:BX9"/>
    <mergeCell ref="B10:E14"/>
    <mergeCell ref="F10:F14"/>
    <mergeCell ref="G10:R14"/>
    <mergeCell ref="S10:S14"/>
    <mergeCell ref="U10:W10"/>
    <mergeCell ref="Y10:AB10"/>
    <mergeCell ref="AP10:AP14"/>
    <mergeCell ref="AQ10:AR11"/>
    <mergeCell ref="AS10:AU11"/>
    <mergeCell ref="AV10:AV11"/>
    <mergeCell ref="AW10:AY11"/>
    <mergeCell ref="AZ10:AZ11"/>
    <mergeCell ref="BA10:BC11"/>
    <mergeCell ref="BD10:BD14"/>
    <mergeCell ref="BE10:BF10"/>
    <mergeCell ref="T11:AO13"/>
    <mergeCell ref="BE11:BL14"/>
    <mergeCell ref="AQ12:AR14"/>
    <mergeCell ref="AS12:AU14"/>
    <mergeCell ref="AV12:AV14"/>
    <mergeCell ref="AW12:AY14"/>
    <mergeCell ref="AZ12:AZ14"/>
    <mergeCell ref="BM11:BN11"/>
    <mergeCell ref="BO11:BQ11"/>
    <mergeCell ref="BS11:BU11"/>
    <mergeCell ref="BW11:BY11"/>
    <mergeCell ref="BA12:BC14"/>
    <mergeCell ref="BM12:BN13"/>
    <mergeCell ref="BO12:BQ13"/>
    <mergeCell ref="BR12:BR13"/>
    <mergeCell ref="BS12:BU13"/>
    <mergeCell ref="BV12:BV13"/>
    <mergeCell ref="BW12:BY13"/>
    <mergeCell ref="T14:V14"/>
    <mergeCell ref="W14:AG14"/>
    <mergeCell ref="AI14:AN14"/>
    <mergeCell ref="BM14:BN14"/>
    <mergeCell ref="BO14:BQ14"/>
    <mergeCell ref="BS14:BU14"/>
    <mergeCell ref="BW14:BY14"/>
    <mergeCell ref="B15:C16"/>
    <mergeCell ref="D15:G16"/>
    <mergeCell ref="I15:L16"/>
    <mergeCell ref="M15:Q15"/>
    <mergeCell ref="M16:Q16"/>
    <mergeCell ref="R15:V15"/>
    <mergeCell ref="W15:Y16"/>
    <mergeCell ref="Z15:AJ16"/>
    <mergeCell ref="AK15:AL16"/>
    <mergeCell ref="R16:V16"/>
    <mergeCell ref="AM15:BH16"/>
    <mergeCell ref="BI15:BT16"/>
    <mergeCell ref="BU15:BV16"/>
    <mergeCell ref="BW15:BY16"/>
    <mergeCell ref="B17:C18"/>
    <mergeCell ref="D17:D18"/>
    <mergeCell ref="E17:G18"/>
    <mergeCell ref="I17:L18"/>
    <mergeCell ref="M17:Q17"/>
    <mergeCell ref="R17:V17"/>
    <mergeCell ref="W17:Y18"/>
    <mergeCell ref="Z17:AA18"/>
    <mergeCell ref="AB17:AC18"/>
    <mergeCell ref="AD17:AD18"/>
    <mergeCell ref="AE17:AF18"/>
    <mergeCell ref="AG17:AG18"/>
    <mergeCell ref="AT17:AV17"/>
    <mergeCell ref="BI17:BI18"/>
    <mergeCell ref="BJ17:BL18"/>
    <mergeCell ref="AH17:AI18"/>
    <mergeCell ref="AJ17:AJ18"/>
    <mergeCell ref="AK17:AL18"/>
    <mergeCell ref="AM17:AN18"/>
    <mergeCell ref="BU17:BV18"/>
    <mergeCell ref="BW17:BY18"/>
    <mergeCell ref="M18:Q18"/>
    <mergeCell ref="R18:V18"/>
    <mergeCell ref="AO18:BH18"/>
    <mergeCell ref="BM17:BM18"/>
    <mergeCell ref="BN17:BP18"/>
    <mergeCell ref="BQ17:BQ18"/>
    <mergeCell ref="BR17:BT18"/>
    <mergeCell ref="AP17:AR17"/>
    <mergeCell ref="B19:C20"/>
    <mergeCell ref="D19:D20"/>
    <mergeCell ref="E19:G20"/>
    <mergeCell ref="I19:L20"/>
    <mergeCell ref="M19:Q19"/>
    <mergeCell ref="R19:V19"/>
    <mergeCell ref="W19:Y20"/>
    <mergeCell ref="Z19:AA20"/>
    <mergeCell ref="AB19:AC20"/>
    <mergeCell ref="AD19:AD20"/>
    <mergeCell ref="AE19:AF20"/>
    <mergeCell ref="AG19:AG20"/>
    <mergeCell ref="AT19:AV19"/>
    <mergeCell ref="BI19:BI20"/>
    <mergeCell ref="BJ19:BL20"/>
    <mergeCell ref="AH19:AI20"/>
    <mergeCell ref="AJ19:AJ20"/>
    <mergeCell ref="AK19:AL20"/>
    <mergeCell ref="AM19:AN20"/>
    <mergeCell ref="BU19:BV20"/>
    <mergeCell ref="BW19:BY20"/>
    <mergeCell ref="M20:Q20"/>
    <mergeCell ref="R20:V20"/>
    <mergeCell ref="AO20:BH20"/>
    <mergeCell ref="BM19:BM20"/>
    <mergeCell ref="BN19:BP20"/>
    <mergeCell ref="BQ19:BQ20"/>
    <mergeCell ref="BR19:BT20"/>
    <mergeCell ref="AP19:AR19"/>
    <mergeCell ref="B21:C22"/>
    <mergeCell ref="D21:D22"/>
    <mergeCell ref="E21:G22"/>
    <mergeCell ref="I21:L22"/>
    <mergeCell ref="H21:H22"/>
    <mergeCell ref="M21:Q21"/>
    <mergeCell ref="R21:V21"/>
    <mergeCell ref="W21:Y22"/>
    <mergeCell ref="Z21:AA22"/>
    <mergeCell ref="AB21:AC22"/>
    <mergeCell ref="AD21:AD22"/>
    <mergeCell ref="AE21:AF22"/>
    <mergeCell ref="AG21:AG22"/>
    <mergeCell ref="AT21:AV21"/>
    <mergeCell ref="BI21:BI22"/>
    <mergeCell ref="BJ21:BL22"/>
    <mergeCell ref="AH21:AI22"/>
    <mergeCell ref="AJ21:AJ22"/>
    <mergeCell ref="AK21:AL22"/>
    <mergeCell ref="AM21:AN22"/>
    <mergeCell ref="BU21:BV22"/>
    <mergeCell ref="BW21:BY22"/>
    <mergeCell ref="M22:Q22"/>
    <mergeCell ref="R22:V22"/>
    <mergeCell ref="AO22:BH22"/>
    <mergeCell ref="BM21:BM22"/>
    <mergeCell ref="BN21:BP22"/>
    <mergeCell ref="BQ21:BQ22"/>
    <mergeCell ref="BR21:BT22"/>
    <mergeCell ref="AP21:AR21"/>
    <mergeCell ref="B23:C24"/>
    <mergeCell ref="D23:D24"/>
    <mergeCell ref="E23:G24"/>
    <mergeCell ref="I23:L24"/>
    <mergeCell ref="H23:H24"/>
    <mergeCell ref="M23:Q23"/>
    <mergeCell ref="R23:V23"/>
    <mergeCell ref="W23:Y24"/>
    <mergeCell ref="Z23:AA24"/>
    <mergeCell ref="AB23:AC24"/>
    <mergeCell ref="AD23:AD24"/>
    <mergeCell ref="AE23:AF24"/>
    <mergeCell ref="AG23:AG24"/>
    <mergeCell ref="AT23:AV23"/>
    <mergeCell ref="BI23:BI24"/>
    <mergeCell ref="BJ23:BL24"/>
    <mergeCell ref="AH23:AI24"/>
    <mergeCell ref="AJ23:AJ24"/>
    <mergeCell ref="AK23:AL24"/>
    <mergeCell ref="AM23:AN24"/>
    <mergeCell ref="BU23:BV24"/>
    <mergeCell ref="BW23:BY24"/>
    <mergeCell ref="M24:Q24"/>
    <mergeCell ref="R24:V24"/>
    <mergeCell ref="AO24:BH24"/>
    <mergeCell ref="BM23:BM24"/>
    <mergeCell ref="BN23:BP24"/>
    <mergeCell ref="BQ23:BQ24"/>
    <mergeCell ref="BR23:BT24"/>
    <mergeCell ref="AP23:AR23"/>
    <mergeCell ref="B25:C26"/>
    <mergeCell ref="D25:D26"/>
    <mergeCell ref="E25:G26"/>
    <mergeCell ref="I25:L26"/>
    <mergeCell ref="H25:H26"/>
    <mergeCell ref="M25:Q25"/>
    <mergeCell ref="R25:V25"/>
    <mergeCell ref="W25:Y26"/>
    <mergeCell ref="Z25:AA26"/>
    <mergeCell ref="AB25:AC26"/>
    <mergeCell ref="AD25:AD26"/>
    <mergeCell ref="AE25:AF26"/>
    <mergeCell ref="AG25:AG26"/>
    <mergeCell ref="AT25:AV25"/>
    <mergeCell ref="BI25:BI26"/>
    <mergeCell ref="BJ25:BL26"/>
    <mergeCell ref="AH25:AI26"/>
    <mergeCell ref="AJ25:AJ26"/>
    <mergeCell ref="AK25:AL26"/>
    <mergeCell ref="AM25:AN26"/>
    <mergeCell ref="BU25:BV26"/>
    <mergeCell ref="BW25:BY26"/>
    <mergeCell ref="M26:Q26"/>
    <mergeCell ref="R26:V26"/>
    <mergeCell ref="AO26:BH26"/>
    <mergeCell ref="BM25:BM26"/>
    <mergeCell ref="BN25:BP26"/>
    <mergeCell ref="BQ25:BQ26"/>
    <mergeCell ref="BR25:BT26"/>
    <mergeCell ref="AP25:AR25"/>
    <mergeCell ref="B27:C28"/>
    <mergeCell ref="D27:D28"/>
    <mergeCell ref="E27:G28"/>
    <mergeCell ref="I27:L28"/>
    <mergeCell ref="H27:H28"/>
    <mergeCell ref="M27:Q27"/>
    <mergeCell ref="R27:V27"/>
    <mergeCell ref="W27:Y28"/>
    <mergeCell ref="Z27:AA28"/>
    <mergeCell ref="AB27:AC28"/>
    <mergeCell ref="AD27:AD28"/>
    <mergeCell ref="AE27:AF28"/>
    <mergeCell ref="AG27:AG28"/>
    <mergeCell ref="AT27:AV27"/>
    <mergeCell ref="BI27:BI28"/>
    <mergeCell ref="BJ27:BL28"/>
    <mergeCell ref="AH27:AI28"/>
    <mergeCell ref="AJ27:AJ28"/>
    <mergeCell ref="AK27:AL28"/>
    <mergeCell ref="AM27:AN28"/>
    <mergeCell ref="BU27:BV28"/>
    <mergeCell ref="BW27:BY28"/>
    <mergeCell ref="M28:Q28"/>
    <mergeCell ref="R28:V28"/>
    <mergeCell ref="AO28:BH28"/>
    <mergeCell ref="BM27:BM28"/>
    <mergeCell ref="BN27:BP28"/>
    <mergeCell ref="BQ27:BQ28"/>
    <mergeCell ref="BR27:BT28"/>
    <mergeCell ref="AP27:AR27"/>
    <mergeCell ref="B29:C30"/>
    <mergeCell ref="D29:D30"/>
    <mergeCell ref="E29:G30"/>
    <mergeCell ref="I29:L30"/>
    <mergeCell ref="H29:H30"/>
    <mergeCell ref="M29:Q29"/>
    <mergeCell ref="R29:V29"/>
    <mergeCell ref="W29:Y30"/>
    <mergeCell ref="Z29:AA30"/>
    <mergeCell ref="AB29:AC30"/>
    <mergeCell ref="AD29:AD30"/>
    <mergeCell ref="AE29:AF30"/>
    <mergeCell ref="AG29:AG30"/>
    <mergeCell ref="AT29:AV29"/>
    <mergeCell ref="BI29:BI30"/>
    <mergeCell ref="BJ29:BL30"/>
    <mergeCell ref="AH29:AI30"/>
    <mergeCell ref="AJ29:AJ30"/>
    <mergeCell ref="AK29:AL30"/>
    <mergeCell ref="AM29:AN30"/>
    <mergeCell ref="BU29:BV30"/>
    <mergeCell ref="BW29:BY30"/>
    <mergeCell ref="M30:Q30"/>
    <mergeCell ref="R30:V30"/>
    <mergeCell ref="AO30:BH30"/>
    <mergeCell ref="BM29:BM30"/>
    <mergeCell ref="BN29:BP30"/>
    <mergeCell ref="BQ29:BQ30"/>
    <mergeCell ref="BR29:BT30"/>
    <mergeCell ref="AP29:AR29"/>
    <mergeCell ref="B31:C32"/>
    <mergeCell ref="D31:D32"/>
    <mergeCell ref="E31:G32"/>
    <mergeCell ref="I31:L32"/>
    <mergeCell ref="H31:H32"/>
    <mergeCell ref="M31:Q31"/>
    <mergeCell ref="R31:V31"/>
    <mergeCell ref="W31:Y32"/>
    <mergeCell ref="Z31:AA32"/>
    <mergeCell ref="AB31:AC32"/>
    <mergeCell ref="AD31:AD32"/>
    <mergeCell ref="AE31:AF32"/>
    <mergeCell ref="AG31:AG32"/>
    <mergeCell ref="AT31:AV31"/>
    <mergeCell ref="BI31:BI32"/>
    <mergeCell ref="BJ31:BL32"/>
    <mergeCell ref="AH31:AI32"/>
    <mergeCell ref="AJ31:AJ32"/>
    <mergeCell ref="AK31:AL32"/>
    <mergeCell ref="AM31:AN32"/>
    <mergeCell ref="BU31:BV32"/>
    <mergeCell ref="BW31:BY32"/>
    <mergeCell ref="M32:Q32"/>
    <mergeCell ref="R32:V32"/>
    <mergeCell ref="AO32:BH32"/>
    <mergeCell ref="BM31:BM32"/>
    <mergeCell ref="BN31:BP32"/>
    <mergeCell ref="BQ31:BQ32"/>
    <mergeCell ref="BR31:BT32"/>
    <mergeCell ref="AP31:AR31"/>
    <mergeCell ref="B33:C34"/>
    <mergeCell ref="D33:D34"/>
    <mergeCell ref="E33:G34"/>
    <mergeCell ref="I33:L34"/>
    <mergeCell ref="H33:H34"/>
    <mergeCell ref="M33:Q33"/>
    <mergeCell ref="R33:V33"/>
    <mergeCell ref="W33:Y34"/>
    <mergeCell ref="Z33:AA34"/>
    <mergeCell ref="AB33:AC34"/>
    <mergeCell ref="AD33:AD34"/>
    <mergeCell ref="AE33:AF34"/>
    <mergeCell ref="AG33:AG34"/>
    <mergeCell ref="AT33:AV33"/>
    <mergeCell ref="BI33:BI34"/>
    <mergeCell ref="BJ33:BL34"/>
    <mergeCell ref="AH33:AI34"/>
    <mergeCell ref="AJ33:AJ34"/>
    <mergeCell ref="AK33:AL34"/>
    <mergeCell ref="AM33:AN34"/>
    <mergeCell ref="BU33:BV34"/>
    <mergeCell ref="BW33:BY34"/>
    <mergeCell ref="M34:Q34"/>
    <mergeCell ref="R34:V34"/>
    <mergeCell ref="AO34:BH34"/>
    <mergeCell ref="BM33:BM34"/>
    <mergeCell ref="BN33:BP34"/>
    <mergeCell ref="BQ33:BQ34"/>
    <mergeCell ref="BR33:BT34"/>
    <mergeCell ref="AP33:AR33"/>
    <mergeCell ref="B35:C36"/>
    <mergeCell ref="D35:D36"/>
    <mergeCell ref="E35:G36"/>
    <mergeCell ref="I35:L36"/>
    <mergeCell ref="H35:H36"/>
    <mergeCell ref="M35:Q35"/>
    <mergeCell ref="R35:V35"/>
    <mergeCell ref="W35:Y36"/>
    <mergeCell ref="Z35:AA36"/>
    <mergeCell ref="AB35:AC36"/>
    <mergeCell ref="AD35:AD36"/>
    <mergeCell ref="AE35:AF36"/>
    <mergeCell ref="AG35:AG36"/>
    <mergeCell ref="AT35:AV35"/>
    <mergeCell ref="BI35:BI36"/>
    <mergeCell ref="BJ35:BL36"/>
    <mergeCell ref="AH35:AI36"/>
    <mergeCell ref="AJ35:AJ36"/>
    <mergeCell ref="AK35:AL36"/>
    <mergeCell ref="AM35:AN36"/>
    <mergeCell ref="BU35:BV36"/>
    <mergeCell ref="BW35:BY36"/>
    <mergeCell ref="M36:Q36"/>
    <mergeCell ref="R36:V36"/>
    <mergeCell ref="AO36:BH36"/>
    <mergeCell ref="BM35:BM36"/>
    <mergeCell ref="BN35:BP36"/>
    <mergeCell ref="BQ35:BQ36"/>
    <mergeCell ref="BR35:BT36"/>
    <mergeCell ref="AP35:AR35"/>
    <mergeCell ref="B37:C38"/>
    <mergeCell ref="D37:D38"/>
    <mergeCell ref="E37:G38"/>
    <mergeCell ref="I37:L38"/>
    <mergeCell ref="H37:H38"/>
    <mergeCell ref="M37:Q37"/>
    <mergeCell ref="R37:V37"/>
    <mergeCell ref="W37:Y38"/>
    <mergeCell ref="Z37:AA38"/>
    <mergeCell ref="AB37:AC38"/>
    <mergeCell ref="AD37:AD38"/>
    <mergeCell ref="AE37:AF38"/>
    <mergeCell ref="AG37:AG38"/>
    <mergeCell ref="AT37:AV37"/>
    <mergeCell ref="BI37:BI38"/>
    <mergeCell ref="BJ37:BL38"/>
    <mergeCell ref="AH37:AI38"/>
    <mergeCell ref="AJ37:AJ38"/>
    <mergeCell ref="AK37:AL38"/>
    <mergeCell ref="AM37:AN38"/>
    <mergeCell ref="BU37:BV38"/>
    <mergeCell ref="BW37:BY38"/>
    <mergeCell ref="M38:Q38"/>
    <mergeCell ref="R38:V38"/>
    <mergeCell ref="AO38:BH38"/>
    <mergeCell ref="BM37:BM38"/>
    <mergeCell ref="BN37:BP38"/>
    <mergeCell ref="BQ37:BQ38"/>
    <mergeCell ref="BR37:BT38"/>
    <mergeCell ref="AP37:AR37"/>
    <mergeCell ref="B39:C40"/>
    <mergeCell ref="D39:D40"/>
    <mergeCell ref="E39:G40"/>
    <mergeCell ref="I39:L40"/>
    <mergeCell ref="H39:H40"/>
    <mergeCell ref="M39:Q39"/>
    <mergeCell ref="R39:V39"/>
    <mergeCell ref="W39:Y40"/>
    <mergeCell ref="Z39:AA40"/>
    <mergeCell ref="AB39:AC40"/>
    <mergeCell ref="AD39:AD40"/>
    <mergeCell ref="AE39:AF40"/>
    <mergeCell ref="AG39:AG40"/>
    <mergeCell ref="AT39:AV39"/>
    <mergeCell ref="BI39:BI40"/>
    <mergeCell ref="BJ39:BL40"/>
    <mergeCell ref="AH39:AI40"/>
    <mergeCell ref="AJ39:AJ40"/>
    <mergeCell ref="AK39:AL40"/>
    <mergeCell ref="AM39:AN40"/>
    <mergeCell ref="BU39:BV40"/>
    <mergeCell ref="BW39:BY40"/>
    <mergeCell ref="M40:Q40"/>
    <mergeCell ref="R40:V40"/>
    <mergeCell ref="AO40:BH40"/>
    <mergeCell ref="BM39:BM40"/>
    <mergeCell ref="BN39:BP40"/>
    <mergeCell ref="BQ39:BQ40"/>
    <mergeCell ref="BR39:BT40"/>
    <mergeCell ref="AP39:AR39"/>
    <mergeCell ref="B41:C42"/>
    <mergeCell ref="D41:D42"/>
    <mergeCell ref="E41:G42"/>
    <mergeCell ref="I41:L42"/>
    <mergeCell ref="H41:H42"/>
    <mergeCell ref="M41:Q41"/>
    <mergeCell ref="R41:V41"/>
    <mergeCell ref="W41:Y42"/>
    <mergeCell ref="Z41:AA42"/>
    <mergeCell ref="AB41:AC42"/>
    <mergeCell ref="AD41:AD42"/>
    <mergeCell ref="AE41:AF42"/>
    <mergeCell ref="AG41:AG42"/>
    <mergeCell ref="AT41:AV41"/>
    <mergeCell ref="BI41:BI42"/>
    <mergeCell ref="BJ41:BL42"/>
    <mergeCell ref="AH41:AI42"/>
    <mergeCell ref="AJ41:AJ42"/>
    <mergeCell ref="AK41:AL42"/>
    <mergeCell ref="AM41:AN42"/>
    <mergeCell ref="BU41:BV42"/>
    <mergeCell ref="BW41:BY42"/>
    <mergeCell ref="M42:Q42"/>
    <mergeCell ref="R42:V42"/>
    <mergeCell ref="AO42:BH42"/>
    <mergeCell ref="BM41:BM42"/>
    <mergeCell ref="BN41:BP42"/>
    <mergeCell ref="BQ41:BQ42"/>
    <mergeCell ref="BR41:BT42"/>
    <mergeCell ref="AP41:AR41"/>
    <mergeCell ref="B43:C44"/>
    <mergeCell ref="D43:D44"/>
    <mergeCell ref="E43:G44"/>
    <mergeCell ref="I43:L44"/>
    <mergeCell ref="H43:H44"/>
    <mergeCell ref="M43:Q43"/>
    <mergeCell ref="R43:V43"/>
    <mergeCell ref="W43:Y44"/>
    <mergeCell ref="Z43:AA44"/>
    <mergeCell ref="AB43:AC44"/>
    <mergeCell ref="AD43:AD44"/>
    <mergeCell ref="AE43:AF44"/>
    <mergeCell ref="AG43:AG44"/>
    <mergeCell ref="AT43:AV43"/>
    <mergeCell ref="BI43:BI44"/>
    <mergeCell ref="BJ43:BL44"/>
    <mergeCell ref="AH43:AI44"/>
    <mergeCell ref="AJ43:AJ44"/>
    <mergeCell ref="AK43:AL44"/>
    <mergeCell ref="AM43:AN44"/>
    <mergeCell ref="BU43:BV44"/>
    <mergeCell ref="BW43:BY44"/>
    <mergeCell ref="M44:Q44"/>
    <mergeCell ref="R44:V44"/>
    <mergeCell ref="AO44:BH44"/>
    <mergeCell ref="BM43:BM44"/>
    <mergeCell ref="BN43:BP44"/>
    <mergeCell ref="BQ43:BQ44"/>
    <mergeCell ref="BR43:BT44"/>
    <mergeCell ref="AP43:AR43"/>
    <mergeCell ref="B45:C46"/>
    <mergeCell ref="D45:D46"/>
    <mergeCell ref="E45:G46"/>
    <mergeCell ref="I45:L46"/>
    <mergeCell ref="H45:H46"/>
    <mergeCell ref="M45:Q45"/>
    <mergeCell ref="R45:V45"/>
    <mergeCell ref="W45:Y46"/>
    <mergeCell ref="Z45:AA46"/>
    <mergeCell ref="AB45:AC46"/>
    <mergeCell ref="AD45:AD46"/>
    <mergeCell ref="AE45:AF46"/>
    <mergeCell ref="AG45:AG46"/>
    <mergeCell ref="AT45:AV45"/>
    <mergeCell ref="BI45:BI46"/>
    <mergeCell ref="BJ45:BL46"/>
    <mergeCell ref="AH45:AI46"/>
    <mergeCell ref="AJ45:AJ46"/>
    <mergeCell ref="AK45:AL46"/>
    <mergeCell ref="AM45:AN46"/>
    <mergeCell ref="BU45:BV46"/>
    <mergeCell ref="BW45:BY46"/>
    <mergeCell ref="M46:Q46"/>
    <mergeCell ref="R46:V46"/>
    <mergeCell ref="AO46:BH46"/>
    <mergeCell ref="BM45:BM46"/>
    <mergeCell ref="BN45:BP46"/>
    <mergeCell ref="BQ45:BQ46"/>
    <mergeCell ref="BR45:BT46"/>
    <mergeCell ref="AP45:AR45"/>
    <mergeCell ref="BQ83:BQ84"/>
    <mergeCell ref="BR83:BT84"/>
    <mergeCell ref="BU83:BV84"/>
    <mergeCell ref="BW83:BY84"/>
    <mergeCell ref="BM83:BM84"/>
    <mergeCell ref="BN83:BP84"/>
    <mergeCell ref="M84:Q84"/>
    <mergeCell ref="R84:V84"/>
    <mergeCell ref="AP83:AR83"/>
    <mergeCell ref="AT83:AV83"/>
    <mergeCell ref="BI83:BI84"/>
    <mergeCell ref="BJ83:BL84"/>
    <mergeCell ref="AO84:BH84"/>
    <mergeCell ref="AB83:AC84"/>
    <mergeCell ref="AK67:AL68"/>
    <mergeCell ref="AM67:AN68"/>
    <mergeCell ref="AH83:AI84"/>
    <mergeCell ref="AJ83:AJ84"/>
    <mergeCell ref="AK83:AL84"/>
    <mergeCell ref="AM83:AN84"/>
    <mergeCell ref="AM81:AN82"/>
    <mergeCell ref="AH71:AI72"/>
    <mergeCell ref="AJ71:AJ72"/>
    <mergeCell ref="AK71:AL72"/>
    <mergeCell ref="AD83:AD84"/>
    <mergeCell ref="AE83:AF84"/>
    <mergeCell ref="AG83:AG84"/>
    <mergeCell ref="BM67:BM68"/>
    <mergeCell ref="BI69:BI70"/>
    <mergeCell ref="BJ69:BL70"/>
    <mergeCell ref="AH69:AI70"/>
    <mergeCell ref="AJ69:AJ70"/>
    <mergeCell ref="BM69:BM70"/>
    <mergeCell ref="AK81:AL82"/>
    <mergeCell ref="AE67:AF68"/>
    <mergeCell ref="AG67:AG68"/>
    <mergeCell ref="AH67:AI68"/>
    <mergeCell ref="AJ67:AJ68"/>
    <mergeCell ref="BU81:BV82"/>
    <mergeCell ref="BW81:BY82"/>
    <mergeCell ref="B83:C84"/>
    <mergeCell ref="D83:D84"/>
    <mergeCell ref="E83:G84"/>
    <mergeCell ref="I83:L84"/>
    <mergeCell ref="M83:Q83"/>
    <mergeCell ref="R83:V83"/>
    <mergeCell ref="W83:Y84"/>
    <mergeCell ref="Z83:AA84"/>
    <mergeCell ref="BQ81:BQ82"/>
    <mergeCell ref="BR81:BT82"/>
    <mergeCell ref="M70:Q70"/>
    <mergeCell ref="R70:V70"/>
    <mergeCell ref="BI81:BI82"/>
    <mergeCell ref="BJ81:BL82"/>
    <mergeCell ref="BM81:BM82"/>
    <mergeCell ref="BN81:BP82"/>
    <mergeCell ref="BQ69:BQ70"/>
    <mergeCell ref="BR69:BT70"/>
    <mergeCell ref="BN69:BP70"/>
    <mergeCell ref="AK69:AL70"/>
    <mergeCell ref="AM69:AN70"/>
    <mergeCell ref="AP69:AR69"/>
    <mergeCell ref="AT69:AV69"/>
    <mergeCell ref="M71:Q71"/>
    <mergeCell ref="R71:V71"/>
    <mergeCell ref="AD69:AD70"/>
    <mergeCell ref="AE69:AF70"/>
    <mergeCell ref="M69:Q69"/>
    <mergeCell ref="R69:V69"/>
    <mergeCell ref="W69:Y70"/>
    <mergeCell ref="Z69:AA70"/>
    <mergeCell ref="AB69:AC70"/>
    <mergeCell ref="AP81:AR81"/>
    <mergeCell ref="AT81:AV81"/>
    <mergeCell ref="AO82:BH82"/>
    <mergeCell ref="M72:Q72"/>
    <mergeCell ref="R72:V72"/>
    <mergeCell ref="AH81:AI82"/>
    <mergeCell ref="AJ81:AJ82"/>
    <mergeCell ref="M82:Q82"/>
    <mergeCell ref="R82:V82"/>
    <mergeCell ref="AB81:AC82"/>
    <mergeCell ref="AD81:AD82"/>
    <mergeCell ref="AE81:AF82"/>
    <mergeCell ref="AG81:AG82"/>
    <mergeCell ref="M81:Q81"/>
    <mergeCell ref="R81:V81"/>
    <mergeCell ref="W81:Y82"/>
    <mergeCell ref="Z81:AA82"/>
    <mergeCell ref="B81:C82"/>
    <mergeCell ref="D81:D82"/>
    <mergeCell ref="E81:G82"/>
    <mergeCell ref="I81:L82"/>
    <mergeCell ref="H81:H82"/>
    <mergeCell ref="BQ71:BQ72"/>
    <mergeCell ref="BR71:BT72"/>
    <mergeCell ref="BI71:BI72"/>
    <mergeCell ref="BJ71:BL72"/>
    <mergeCell ref="BM71:BM72"/>
    <mergeCell ref="BN71:BP72"/>
    <mergeCell ref="AM71:AN72"/>
    <mergeCell ref="AP71:AR71"/>
    <mergeCell ref="AT71:AV71"/>
    <mergeCell ref="BU79:BV80"/>
    <mergeCell ref="BI79:BI80"/>
    <mergeCell ref="BJ79:BL80"/>
    <mergeCell ref="AO80:BH80"/>
    <mergeCell ref="BQ73:BQ74"/>
    <mergeCell ref="BR73:BT74"/>
    <mergeCell ref="BI73:BI74"/>
    <mergeCell ref="BW79:BY80"/>
    <mergeCell ref="M73:Q73"/>
    <mergeCell ref="R73:V73"/>
    <mergeCell ref="AP73:AR73"/>
    <mergeCell ref="AT73:AV73"/>
    <mergeCell ref="BM79:BM80"/>
    <mergeCell ref="BN79:BP80"/>
    <mergeCell ref="BQ79:BQ80"/>
    <mergeCell ref="BR79:BT80"/>
    <mergeCell ref="AT79:AV79"/>
    <mergeCell ref="AJ79:AJ80"/>
    <mergeCell ref="AK79:AL80"/>
    <mergeCell ref="AM79:AN80"/>
    <mergeCell ref="AP79:AR79"/>
    <mergeCell ref="BJ73:BL74"/>
    <mergeCell ref="AH73:AI74"/>
    <mergeCell ref="AJ73:AJ74"/>
    <mergeCell ref="BM73:BM74"/>
    <mergeCell ref="BN73:BP74"/>
    <mergeCell ref="AK73:AL74"/>
    <mergeCell ref="AM73:AN74"/>
    <mergeCell ref="M75:Q75"/>
    <mergeCell ref="R75:V75"/>
    <mergeCell ref="AD73:AD74"/>
    <mergeCell ref="AE73:AF74"/>
    <mergeCell ref="M74:Q74"/>
    <mergeCell ref="R74:V74"/>
    <mergeCell ref="AK75:AL76"/>
    <mergeCell ref="AD79:AD80"/>
    <mergeCell ref="AE79:AF80"/>
    <mergeCell ref="AG79:AG80"/>
    <mergeCell ref="AH79:AI80"/>
    <mergeCell ref="Z79:AA80"/>
    <mergeCell ref="AB79:AC80"/>
    <mergeCell ref="M80:Q80"/>
    <mergeCell ref="R80:V80"/>
    <mergeCell ref="M79:Q79"/>
    <mergeCell ref="R79:V79"/>
    <mergeCell ref="W79:Y80"/>
    <mergeCell ref="M76:Q76"/>
    <mergeCell ref="R76:V76"/>
    <mergeCell ref="B79:C80"/>
    <mergeCell ref="D79:D80"/>
    <mergeCell ref="E79:G80"/>
    <mergeCell ref="I79:L80"/>
    <mergeCell ref="H79:H80"/>
    <mergeCell ref="AP77:AR77"/>
    <mergeCell ref="BW77:BY78"/>
    <mergeCell ref="M78:Q78"/>
    <mergeCell ref="R78:V78"/>
    <mergeCell ref="AK77:AL78"/>
    <mergeCell ref="BI77:BI78"/>
    <mergeCell ref="BM77:BM78"/>
    <mergeCell ref="BN77:BP78"/>
    <mergeCell ref="BQ77:BQ78"/>
    <mergeCell ref="BR77:BT78"/>
    <mergeCell ref="AM75:AN76"/>
    <mergeCell ref="BJ77:BL78"/>
    <mergeCell ref="BU77:BV78"/>
    <mergeCell ref="AO78:BH78"/>
    <mergeCell ref="AP75:AR75"/>
    <mergeCell ref="AT75:AV75"/>
    <mergeCell ref="BI75:BI76"/>
    <mergeCell ref="BJ75:BL76"/>
    <mergeCell ref="AM77:AN78"/>
    <mergeCell ref="AT77:AV77"/>
    <mergeCell ref="BM75:BM76"/>
    <mergeCell ref="BN75:BP76"/>
    <mergeCell ref="BQ75:BQ76"/>
    <mergeCell ref="BR75:BT76"/>
    <mergeCell ref="AJ75:AJ76"/>
    <mergeCell ref="W77:Y78"/>
    <mergeCell ref="Z77:AA78"/>
    <mergeCell ref="AB77:AC78"/>
    <mergeCell ref="AD77:AD78"/>
    <mergeCell ref="AE77:AF78"/>
    <mergeCell ref="AG77:AG78"/>
    <mergeCell ref="AH77:AI78"/>
    <mergeCell ref="AJ77:AJ78"/>
    <mergeCell ref="AB67:AC68"/>
    <mergeCell ref="AD75:AD76"/>
    <mergeCell ref="AE75:AF76"/>
    <mergeCell ref="AG75:AG76"/>
    <mergeCell ref="AG73:AG74"/>
    <mergeCell ref="AD71:AD72"/>
    <mergeCell ref="AE71:AF72"/>
    <mergeCell ref="AG71:AG72"/>
    <mergeCell ref="AG69:AG70"/>
    <mergeCell ref="AD67:AD68"/>
    <mergeCell ref="M67:Q67"/>
    <mergeCell ref="R67:V67"/>
    <mergeCell ref="W67:Y68"/>
    <mergeCell ref="Z67:AA68"/>
    <mergeCell ref="M68:Q68"/>
    <mergeCell ref="R68:V68"/>
    <mergeCell ref="B67:C68"/>
    <mergeCell ref="D67:D68"/>
    <mergeCell ref="E67:G68"/>
    <mergeCell ref="I67:L68"/>
    <mergeCell ref="H67:H68"/>
    <mergeCell ref="BJ67:BL68"/>
    <mergeCell ref="BU67:BV68"/>
    <mergeCell ref="BW67:BY68"/>
    <mergeCell ref="AO68:BH68"/>
    <mergeCell ref="BN67:BP68"/>
    <mergeCell ref="BQ67:BQ68"/>
    <mergeCell ref="BR67:BT68"/>
    <mergeCell ref="AP67:AR67"/>
    <mergeCell ref="AT67:AV67"/>
    <mergeCell ref="BI67:BI68"/>
    <mergeCell ref="B69:C70"/>
    <mergeCell ref="D69:D70"/>
    <mergeCell ref="E69:G70"/>
    <mergeCell ref="I69:L70"/>
    <mergeCell ref="H69:H70"/>
    <mergeCell ref="BU69:BV70"/>
    <mergeCell ref="BW69:BY70"/>
    <mergeCell ref="AO70:BH70"/>
    <mergeCell ref="B71:C72"/>
    <mergeCell ref="D71:D72"/>
    <mergeCell ref="E71:G72"/>
    <mergeCell ref="I71:L72"/>
    <mergeCell ref="W71:Y72"/>
    <mergeCell ref="Z71:AA72"/>
    <mergeCell ref="AB71:AC72"/>
    <mergeCell ref="BU71:BV72"/>
    <mergeCell ref="BW71:BY72"/>
    <mergeCell ref="AO72:BH72"/>
    <mergeCell ref="B73:C74"/>
    <mergeCell ref="D73:D74"/>
    <mergeCell ref="E73:G74"/>
    <mergeCell ref="I73:L74"/>
    <mergeCell ref="W73:Y74"/>
    <mergeCell ref="Z73:AA74"/>
    <mergeCell ref="AB73:AC74"/>
    <mergeCell ref="BU73:BV74"/>
    <mergeCell ref="BW73:BY74"/>
    <mergeCell ref="AO74:BH74"/>
    <mergeCell ref="B75:C76"/>
    <mergeCell ref="D75:D76"/>
    <mergeCell ref="E75:G76"/>
    <mergeCell ref="I75:L76"/>
    <mergeCell ref="W75:Y76"/>
    <mergeCell ref="Z75:AA76"/>
    <mergeCell ref="AB75:AC76"/>
    <mergeCell ref="BU75:BV76"/>
    <mergeCell ref="BW75:BY76"/>
    <mergeCell ref="AO76:BH76"/>
    <mergeCell ref="B77:C78"/>
    <mergeCell ref="D77:D78"/>
    <mergeCell ref="E77:G78"/>
    <mergeCell ref="I77:L78"/>
    <mergeCell ref="M77:Q77"/>
    <mergeCell ref="R77:V77"/>
    <mergeCell ref="AH75:AI76"/>
    <mergeCell ref="B85:C86"/>
    <mergeCell ref="D85:D86"/>
    <mergeCell ref="E85:G86"/>
    <mergeCell ref="I85:L86"/>
    <mergeCell ref="M85:Q85"/>
    <mergeCell ref="R85:V85"/>
    <mergeCell ref="W85:Y86"/>
    <mergeCell ref="Z85:AA86"/>
    <mergeCell ref="AB85:AC86"/>
    <mergeCell ref="AD85:AD86"/>
    <mergeCell ref="AE85:AF86"/>
    <mergeCell ref="AG85:AG86"/>
    <mergeCell ref="AH85:AI86"/>
    <mergeCell ref="AJ85:AJ86"/>
    <mergeCell ref="AK85:AL86"/>
    <mergeCell ref="AM85:AN86"/>
    <mergeCell ref="AP85:AR85"/>
    <mergeCell ref="AT85:AV85"/>
    <mergeCell ref="BI85:BI86"/>
    <mergeCell ref="BJ85:BL86"/>
    <mergeCell ref="AB87:AC88"/>
    <mergeCell ref="BU85:BV86"/>
    <mergeCell ref="BW85:BY86"/>
    <mergeCell ref="M86:Q86"/>
    <mergeCell ref="R86:V86"/>
    <mergeCell ref="AO86:BH86"/>
    <mergeCell ref="BM85:BM86"/>
    <mergeCell ref="BN85:BP86"/>
    <mergeCell ref="BQ85:BQ86"/>
    <mergeCell ref="BR85:BT86"/>
    <mergeCell ref="M87:Q87"/>
    <mergeCell ref="R87:V87"/>
    <mergeCell ref="W87:Y88"/>
    <mergeCell ref="Z87:AA88"/>
    <mergeCell ref="B87:C88"/>
    <mergeCell ref="D87:D88"/>
    <mergeCell ref="E87:G88"/>
    <mergeCell ref="I87:L88"/>
    <mergeCell ref="AD87:AD88"/>
    <mergeCell ref="AE87:AF88"/>
    <mergeCell ref="AG87:AG88"/>
    <mergeCell ref="AH87:AI88"/>
    <mergeCell ref="BJ87:BL88"/>
    <mergeCell ref="BM87:BM88"/>
    <mergeCell ref="AJ87:AJ88"/>
    <mergeCell ref="AK87:AL88"/>
    <mergeCell ref="AM87:AN88"/>
    <mergeCell ref="AP87:AR87"/>
    <mergeCell ref="BW87:BY88"/>
    <mergeCell ref="M88:Q88"/>
    <mergeCell ref="R88:V88"/>
    <mergeCell ref="AO88:BH88"/>
    <mergeCell ref="BN87:BP88"/>
    <mergeCell ref="BQ87:BQ88"/>
    <mergeCell ref="BR87:BT88"/>
    <mergeCell ref="BU87:BV88"/>
    <mergeCell ref="AT87:AV87"/>
    <mergeCell ref="BI87:BI88"/>
    <mergeCell ref="B89:C90"/>
    <mergeCell ref="D89:D90"/>
    <mergeCell ref="E89:G90"/>
    <mergeCell ref="I89:L90"/>
    <mergeCell ref="M89:Q89"/>
    <mergeCell ref="R89:V89"/>
    <mergeCell ref="W89:Y90"/>
    <mergeCell ref="Z89:AA90"/>
    <mergeCell ref="AB89:AC90"/>
    <mergeCell ref="AD89:AD90"/>
    <mergeCell ref="AE89:AF90"/>
    <mergeCell ref="AG89:AG90"/>
    <mergeCell ref="AT89:AV89"/>
    <mergeCell ref="BI89:BI90"/>
    <mergeCell ref="BJ89:BL90"/>
    <mergeCell ref="AH89:AI90"/>
    <mergeCell ref="AJ89:AJ90"/>
    <mergeCell ref="AK89:AL90"/>
    <mergeCell ref="AM89:AN90"/>
    <mergeCell ref="BU89:BV90"/>
    <mergeCell ref="BW89:BY90"/>
    <mergeCell ref="M90:Q90"/>
    <mergeCell ref="R90:V90"/>
    <mergeCell ref="AO90:BH90"/>
    <mergeCell ref="BM89:BM90"/>
    <mergeCell ref="BN89:BP90"/>
    <mergeCell ref="BQ89:BQ90"/>
    <mergeCell ref="BR89:BT90"/>
    <mergeCell ref="AP89:AR89"/>
    <mergeCell ref="B91:C92"/>
    <mergeCell ref="D91:D92"/>
    <mergeCell ref="E91:G92"/>
    <mergeCell ref="I91:L92"/>
    <mergeCell ref="H91:H92"/>
    <mergeCell ref="M91:Q91"/>
    <mergeCell ref="R91:V91"/>
    <mergeCell ref="W91:Y92"/>
    <mergeCell ref="Z91:AA92"/>
    <mergeCell ref="AB91:AC92"/>
    <mergeCell ref="AD91:AD92"/>
    <mergeCell ref="AE91:AF92"/>
    <mergeCell ref="AG91:AG92"/>
    <mergeCell ref="AT91:AV91"/>
    <mergeCell ref="BI91:BI92"/>
    <mergeCell ref="BJ91:BL92"/>
    <mergeCell ref="AH91:AI92"/>
    <mergeCell ref="AJ91:AJ92"/>
    <mergeCell ref="AK91:AL92"/>
    <mergeCell ref="AM91:AN92"/>
    <mergeCell ref="BU91:BV92"/>
    <mergeCell ref="BW91:BY92"/>
    <mergeCell ref="M92:Q92"/>
    <mergeCell ref="R92:V92"/>
    <mergeCell ref="AO92:BH92"/>
    <mergeCell ref="BM91:BM92"/>
    <mergeCell ref="BN91:BP92"/>
    <mergeCell ref="BQ91:BQ92"/>
    <mergeCell ref="BR91:BT92"/>
    <mergeCell ref="AP91:AR91"/>
    <mergeCell ref="B93:C94"/>
    <mergeCell ref="D93:D94"/>
    <mergeCell ref="E93:G94"/>
    <mergeCell ref="I93:L94"/>
    <mergeCell ref="H93:H94"/>
    <mergeCell ref="M93:Q93"/>
    <mergeCell ref="R93:V93"/>
    <mergeCell ref="W93:Y94"/>
    <mergeCell ref="Z93:AA94"/>
    <mergeCell ref="AB93:AC94"/>
    <mergeCell ref="AD93:AD94"/>
    <mergeCell ref="AE93:AF94"/>
    <mergeCell ref="AG93:AG94"/>
    <mergeCell ref="AT93:AV93"/>
    <mergeCell ref="BI93:BI94"/>
    <mergeCell ref="BJ93:BL94"/>
    <mergeCell ref="AH93:AI94"/>
    <mergeCell ref="AJ93:AJ94"/>
    <mergeCell ref="AK93:AL94"/>
    <mergeCell ref="AM93:AN94"/>
    <mergeCell ref="BU93:BV94"/>
    <mergeCell ref="BW93:BY94"/>
    <mergeCell ref="M94:Q94"/>
    <mergeCell ref="R94:V94"/>
    <mergeCell ref="AO94:BH94"/>
    <mergeCell ref="BM93:BM94"/>
    <mergeCell ref="BN93:BP94"/>
    <mergeCell ref="BQ93:BQ94"/>
    <mergeCell ref="BR93:BT94"/>
    <mergeCell ref="AP93:AR93"/>
    <mergeCell ref="B95:C96"/>
    <mergeCell ref="D95:D96"/>
    <mergeCell ref="E95:G96"/>
    <mergeCell ref="I95:L96"/>
    <mergeCell ref="H95:H96"/>
    <mergeCell ref="M95:Q95"/>
    <mergeCell ref="R95:V95"/>
    <mergeCell ref="W95:Y96"/>
    <mergeCell ref="Z95:AA96"/>
    <mergeCell ref="AB95:AC96"/>
    <mergeCell ref="AD95:AD96"/>
    <mergeCell ref="AE95:AF96"/>
    <mergeCell ref="AG95:AG96"/>
    <mergeCell ref="AT95:AV95"/>
    <mergeCell ref="BI95:BI96"/>
    <mergeCell ref="BJ95:BL96"/>
    <mergeCell ref="AH95:AI96"/>
    <mergeCell ref="AJ95:AJ96"/>
    <mergeCell ref="AK95:AL96"/>
    <mergeCell ref="AM95:AN96"/>
    <mergeCell ref="BU95:BV96"/>
    <mergeCell ref="BW95:BY96"/>
    <mergeCell ref="M96:Q96"/>
    <mergeCell ref="R96:V96"/>
    <mergeCell ref="AO96:BH96"/>
    <mergeCell ref="BM95:BM96"/>
    <mergeCell ref="BN95:BP96"/>
    <mergeCell ref="BQ95:BQ96"/>
    <mergeCell ref="BR95:BT96"/>
    <mergeCell ref="AP95:AR95"/>
    <mergeCell ref="B97:C98"/>
    <mergeCell ref="D97:D98"/>
    <mergeCell ref="E97:G98"/>
    <mergeCell ref="I97:L98"/>
    <mergeCell ref="H97:H98"/>
    <mergeCell ref="M97:Q97"/>
    <mergeCell ref="R97:V97"/>
    <mergeCell ref="W97:Y98"/>
    <mergeCell ref="Z97:AA98"/>
    <mergeCell ref="AB97:AC98"/>
    <mergeCell ref="AD97:AD98"/>
    <mergeCell ref="AE97:AF98"/>
    <mergeCell ref="AG97:AG98"/>
    <mergeCell ref="AT97:AV97"/>
    <mergeCell ref="BI97:BI98"/>
    <mergeCell ref="BJ97:BL98"/>
    <mergeCell ref="AH97:AI98"/>
    <mergeCell ref="AJ97:AJ98"/>
    <mergeCell ref="AK97:AL98"/>
    <mergeCell ref="AM97:AN98"/>
    <mergeCell ref="BU97:BV98"/>
    <mergeCell ref="BW97:BY98"/>
    <mergeCell ref="M98:Q98"/>
    <mergeCell ref="R98:V98"/>
    <mergeCell ref="AO98:BH98"/>
    <mergeCell ref="BM97:BM98"/>
    <mergeCell ref="BN97:BP98"/>
    <mergeCell ref="BQ97:BQ98"/>
    <mergeCell ref="BR97:BT98"/>
    <mergeCell ref="AP97:AR97"/>
    <mergeCell ref="B99:C100"/>
    <mergeCell ref="D99:D100"/>
    <mergeCell ref="E99:G100"/>
    <mergeCell ref="I99:L100"/>
    <mergeCell ref="H99:H100"/>
    <mergeCell ref="M99:Q99"/>
    <mergeCell ref="R99:V99"/>
    <mergeCell ref="W99:Y100"/>
    <mergeCell ref="Z99:AA100"/>
    <mergeCell ref="AB99:AC100"/>
    <mergeCell ref="AD99:AD100"/>
    <mergeCell ref="AE99:AF100"/>
    <mergeCell ref="AG99:AG100"/>
    <mergeCell ref="AT99:AV99"/>
    <mergeCell ref="BI99:BI100"/>
    <mergeCell ref="BJ99:BL100"/>
    <mergeCell ref="AH99:AI100"/>
    <mergeCell ref="AJ99:AJ100"/>
    <mergeCell ref="AK99:AL100"/>
    <mergeCell ref="AM99:AN100"/>
    <mergeCell ref="BU99:BV100"/>
    <mergeCell ref="BW99:BY100"/>
    <mergeCell ref="M100:Q100"/>
    <mergeCell ref="R100:V100"/>
    <mergeCell ref="AO100:BH100"/>
    <mergeCell ref="BM99:BM100"/>
    <mergeCell ref="BN99:BP100"/>
    <mergeCell ref="BQ99:BQ100"/>
    <mergeCell ref="BR99:BT100"/>
    <mergeCell ref="AP99:AR99"/>
    <mergeCell ref="B101:C102"/>
    <mergeCell ref="D101:D102"/>
    <mergeCell ref="E101:G102"/>
    <mergeCell ref="I101:L102"/>
    <mergeCell ref="H101:H102"/>
    <mergeCell ref="M101:Q101"/>
    <mergeCell ref="R101:V101"/>
    <mergeCell ref="W101:Y102"/>
    <mergeCell ref="Z101:AA102"/>
    <mergeCell ref="AB101:AC102"/>
    <mergeCell ref="AD101:AD102"/>
    <mergeCell ref="AE101:AF102"/>
    <mergeCell ref="AG101:AG102"/>
    <mergeCell ref="AT101:AV101"/>
    <mergeCell ref="BI101:BI102"/>
    <mergeCell ref="BJ101:BL102"/>
    <mergeCell ref="AH101:AI102"/>
    <mergeCell ref="AJ101:AJ102"/>
    <mergeCell ref="AK101:AL102"/>
    <mergeCell ref="AM101:AN102"/>
    <mergeCell ref="BU101:BV102"/>
    <mergeCell ref="BW101:BY102"/>
    <mergeCell ref="M102:Q102"/>
    <mergeCell ref="R102:V102"/>
    <mergeCell ref="AO102:BH102"/>
    <mergeCell ref="BM101:BM102"/>
    <mergeCell ref="BN101:BP102"/>
    <mergeCell ref="BQ101:BQ102"/>
    <mergeCell ref="BR101:BT102"/>
    <mergeCell ref="AP101:AR101"/>
    <mergeCell ref="B103:C104"/>
    <mergeCell ref="D103:D104"/>
    <mergeCell ref="E103:G104"/>
    <mergeCell ref="I103:L104"/>
    <mergeCell ref="H103:H104"/>
    <mergeCell ref="M103:Q103"/>
    <mergeCell ref="R103:V103"/>
    <mergeCell ref="W103:Y104"/>
    <mergeCell ref="Z103:AA104"/>
    <mergeCell ref="AB103:AC104"/>
    <mergeCell ref="AD103:AD104"/>
    <mergeCell ref="AE103:AF104"/>
    <mergeCell ref="AG103:AG104"/>
    <mergeCell ref="AT103:AV103"/>
    <mergeCell ref="BI103:BI104"/>
    <mergeCell ref="BJ103:BL104"/>
    <mergeCell ref="AH103:AI104"/>
    <mergeCell ref="AJ103:AJ104"/>
    <mergeCell ref="AK103:AL104"/>
    <mergeCell ref="AM103:AN104"/>
    <mergeCell ref="BU103:BV104"/>
    <mergeCell ref="BW103:BY104"/>
    <mergeCell ref="M104:Q104"/>
    <mergeCell ref="R104:V104"/>
    <mergeCell ref="AO104:BH104"/>
    <mergeCell ref="BM103:BM104"/>
    <mergeCell ref="BN103:BP104"/>
    <mergeCell ref="BQ103:BQ104"/>
    <mergeCell ref="BR103:BT104"/>
    <mergeCell ref="AP103:AR103"/>
    <mergeCell ref="B105:C106"/>
    <mergeCell ref="D105:D106"/>
    <mergeCell ref="E105:G106"/>
    <mergeCell ref="I105:L106"/>
    <mergeCell ref="H105:H106"/>
    <mergeCell ref="M105:Q105"/>
    <mergeCell ref="R105:V105"/>
    <mergeCell ref="W105:Y106"/>
    <mergeCell ref="Z105:AA106"/>
    <mergeCell ref="AM105:AN106"/>
    <mergeCell ref="AB105:AC106"/>
    <mergeCell ref="AD105:AD106"/>
    <mergeCell ref="AE105:AF106"/>
    <mergeCell ref="AG105:AG106"/>
    <mergeCell ref="B112:BY112"/>
    <mergeCell ref="BU105:BV106"/>
    <mergeCell ref="BW105:BY106"/>
    <mergeCell ref="M106:Q106"/>
    <mergeCell ref="R106:V106"/>
    <mergeCell ref="AO106:BH106"/>
    <mergeCell ref="BM105:BM106"/>
    <mergeCell ref="BN105:BP106"/>
    <mergeCell ref="BQ105:BQ106"/>
    <mergeCell ref="BR105:BT106"/>
    <mergeCell ref="B108:BY108"/>
    <mergeCell ref="H17:H18"/>
    <mergeCell ref="H19:H20"/>
    <mergeCell ref="AP105:AR105"/>
    <mergeCell ref="AT105:AV105"/>
    <mergeCell ref="BI105:BI106"/>
    <mergeCell ref="BJ105:BL106"/>
    <mergeCell ref="AH105:AI106"/>
    <mergeCell ref="AJ105:AJ106"/>
    <mergeCell ref="AK105:AL106"/>
  </mergeCells>
  <conditionalFormatting sqref="AW17:BH17 AO17 H17 BM17:BM106 BQ17:BQ106 AW19:BH19 AO19 H19 AW21:BH21 AW23:BH23 AW25:BH25 AW27:BH27 AW29:BH29 AW31:BH31 AW33:BH33 AW35:BH35 AW37:BH37 AW39:BH39 AW41:BH41 AW43:BH43 AW45:BH45 AW47:BH47 AW49:BH49 AW51:BH51 AW53:BH53 AW55:BH55 AW57:BH57 AW59:BH59 AW61:BH61 AW63:BH63 AW65:BH65 AW67:BH67 AW69:BH69 AW71:BH71 AW73:BH73 AW75:BH75 AW77:BH77 AW79:BH79 AW81:BH81 AW83:BH83 AW85:BH85 AW87:BH87 AW89:BH89 AW91:BH91 AW93:BH93 AW95:BH95 AW97:BH97 AW99:BH99 AW101:BH101 AW103:BH103 AW105:BH105 AO21 AO23 AO25 AO27 AO29 AO31 AO33 AO35 AO37 AO39 AO41 AO43 AO45 AO47 AO49 AO51 AO53 AO55 AO57 AO59 AO61 AO63 AO65 AO67 AO69 AO71 AO73 AO75 AO77 AO79 AO81 AO83 AO85 AO87 AO89 AO91 AO93 AO95 AO97 AO99 AO101 AO103 AO105 H21 H23 H25 H27 H29 H31 H33 H35 H37 H39 H41 H43 H45 H47 H49 H51 H53 H55 H57 H59 H61 H63 H65 H67 H69 H71 H73 H75 H77 H79 H81 H83 H85 H87 H89 H91 H93 H95 H97 H99 H101 H103 H105">
    <cfRule type="expression" priority="1" dxfId="0" stopIfTrue="1">
      <formula>$I17=0</formula>
    </cfRule>
  </conditionalFormatting>
  <conditionalFormatting sqref="AS17 AS19 AS21 AS23 AS25 AS27 AS29 AS31 AS33 AS35 AS37 AS39 AS41 AS43 AS45 AS47 AS49 AS51 AS53 AS55 AS57 AS59 AS61 AS63 AS65 AS67 AS69 AS71 AS73 AS75 AS77 AS79 AS81 AS83 AS85 AS87 AS89 AS91 AS93 AS95 AS97 AS99 AS101 AS103 AS105 AG17:AG106 BW17:BY106 Z17:AA106 AM17:AN106 AD17:AD106 BI17:BI106 AJ17:AJ106 B17:C106 E17:G106 I19:L106">
    <cfRule type="expression" priority="2" dxfId="0" stopIfTrue="1">
      <formula>$H17=0</formula>
    </cfRule>
  </conditionalFormatting>
  <conditionalFormatting sqref="M17:V17 AP17:AR17 AT17:AV17 M19:V19 AP19:AR19 AT19:AV19 M21:V21 M23:V23 M25:V25 W17:Y106 AT43:AV43 AT45:AV45 AT47:AV47 AT49:AV49 AT51:AV51 AT53:AV53 AT55:AV55 AT57:AV57 AT59:AV59 AT61:AV61 AT63:AV63 AT65:AV65 AT67:AV67 AT69:AV69 AT71:AV71 AT73:AV73 AT75:AV75 AT77:AV77 AT79:AV79 AT81:AV81 AT83:AV83 AT85:AV85 AT87:AV87 AT89:AV89 AT91:AV91 AT93:AV93 AT95:AV95 AT97:AV97 AT99:AV99 AT101:AV101 AT103:AV103 AT105:AV105 BJ17:BL106 BR17:BV106 AB17:AC106 AE17:AF106 AH17:AI106 BN17:BP106 AK17:AL106 AP21:AR21 AP23:AR23 AP25:AR25 AP27:AR27 AP29:AR29 AP31:AR31 AP33:AR33 AP35:AR35 AP37:AR37 AP39:AR39 AP41:AR41 AP43:AR43 AP45:AR45 AP47:AR47 AP49:AR49 AP51:AR51 AP53:AR53 AP55:AR55 AP57:AR57 AP59:AR59 AP61:AR61 AP63:AR63 AP65:AR65 AP67:AR67 AP69:AR69 AP71:AR71 AP73:AR73 AP75:AR75 AP77:AR77 AP79:AR79 AP81:AR81 AP83:AR83 AP85:AR85 AP87:AR87 AP89:AR89 AP91:AR91 AP93:AR93 AP95:AR95 AP97:AR97 AP99:AR99 AP101:AR101 AP103:AR103 AP105:AR105 AT21:AV21 AT23:AV23 AT25:AV25 AT27:AV27 AT29:AV29 AT31:AV31 AT33:AV33 AT35:AV35 AT37:AV37 AT39:AV39 AT41:AV41 M27:V27 M37:V37 M47:V47 M57:V57 M67:V67 M77:V77 M87:V87 M97:V97 M29:V29 M39:V39 M49:V49 M59:V59 M69:V69 M79:V79 M89:V89 M99:V99 M31:V31 M41:V41 M51:V51 M61:V61 M71:V71 M81:V81 M91:V91 M101:V101 M33:V33 M43:V43 M53:V53 M63:V63 M73:V73 M83:V83 M93:V93 M103:V103 M35:V35 M45:V45 M55:V55 M65:V65 M75:V75 M85:V85 M95:V95 M105:V105">
    <cfRule type="expression" priority="3" dxfId="0" stopIfTrue="1">
      <formula>$H17=0</formula>
    </cfRule>
    <cfRule type="cellIs" priority="4" dxfId="0" operator="equal" stopIfTrue="1">
      <formula>0</formula>
    </cfRule>
  </conditionalFormatting>
  <conditionalFormatting sqref="M18:V18 AO18:BH18 M20:V20 AO20:BH20 M22:V22 M24:V24 M26:V26 AO28:BH28 AO30:BH30 AO32:BH32 AO34:BH34 AO36:BH36 AO38:BH38 AO40:BH40 AO42:BH42 AO44:BH44 AO46:BH46 AO48:BH48 AO50:BH50 AO52:BH52 AO54:BH54 AO56:BH56 AO58:BH58 AO60:BH60 AO62:BH62 AO64:BH64 AO66:BH66 AO68:BH68 AO70:BH70 AO72:BH72 AO74:BH74 AO76:BH76 AO78:BH78 AO80:BH80 AO82:BH82 AO84:BH84 AO86:BH86 AO88:BH88 AO90:BH90 AO92:BH92 AO94:BH94 AO96:BH96 AO98:BH98 AO100:BH100 AO102:BH102 AO104:BH104 AO106:BH106 AO22:BH22 AO24:BH24 AO26:BH26 M28:V28 M38:V38 M48:V48 M58:V58 M68:V68 M78:V78 M88:V88 M98:V98 M30:V30 M40:V40 M50:V50 M60:V60 M70:V70 M80:V80 M90:V90 M100:V100 M32:V32 M42:V42 M52:V52 M62:V62 M72:V72 M82:V82 M92:V92 M102:V102 M34:V34 M44:V44 M54:V54 M64:V64 M74:V74 M84:V84 M94:V94 M104:V104 M36:V36 M46:V46 M56:V56 M66:V66 M76:V76 M86:V86 M96:V96 M106:V106">
    <cfRule type="expression" priority="5" dxfId="0" stopIfTrue="1">
      <formula>$H17=0</formula>
    </cfRule>
    <cfRule type="cellIs" priority="6" dxfId="0" operator="equal" stopIfTrue="1">
      <formula>0</formula>
    </cfRule>
  </conditionalFormatting>
  <conditionalFormatting sqref="I17:L18">
    <cfRule type="expression" priority="7" dxfId="0" stopIfTrue="1">
      <formula>$H17=0</formula>
    </cfRule>
  </conditionalFormatting>
  <conditionalFormatting sqref="AS10:BC14 BO11:BQ14 BS11:BU14 BW11:BY14 BL6:BX8 U10:W10 Y10:AB10 T11:AO13">
    <cfRule type="cellIs" priority="8" dxfId="0" operator="equal" stopIfTrue="1">
      <formula>0</formula>
    </cfRule>
  </conditionalFormatting>
  <conditionalFormatting sqref="AO6:BK6">
    <cfRule type="expression" priority="9" dxfId="0" stopIfTrue="1">
      <formula>$BO$6=0</formula>
    </cfRule>
  </conditionalFormatting>
  <conditionalFormatting sqref="AO7:BK8 BE11:BL14">
    <cfRule type="expression" priority="10" dxfId="0" stopIfTrue="1">
      <formula>$BO$7=0</formula>
    </cfRule>
  </conditionalFormatting>
  <conditionalFormatting sqref="K7:P9">
    <cfRule type="expression" priority="11" dxfId="0" stopIfTrue="1">
      <formula>$K$7+$M$7+$O$7=0</formula>
    </cfRule>
  </conditionalFormatting>
  <conditionalFormatting sqref="BS5:BT5 BV5:BW5">
    <cfRule type="cellIs" priority="12" dxfId="1" operator="equal" stopIfTrue="1">
      <formula>0</formula>
    </cfRule>
  </conditionalFormatting>
  <dataValidations count="1">
    <dataValidation allowBlank="1" showInputMessage="1" sqref="AM17:AN106 W17:Y106"/>
  </dataValidations>
  <printOptions horizontalCentered="1"/>
  <pageMargins left="0.5118110236220472" right="0" top="0.31496062992125984" bottom="0.1968503937007874" header="0.31496062992125984" footer="0.31496062992125984"/>
  <pageSetup horizontalDpi="300" verticalDpi="300" orientation="landscape" paperSize="9" scale="92" r:id="rId1"/>
  <headerFooter alignWithMargins="0">
    <oddHeader>&amp;R&amp;P</oddHeader>
  </headerFooter>
  <rowBreaks count="2" manualBreakCount="2">
    <brk id="46" max="76" man="1"/>
    <brk id="76" max="76" man="1"/>
  </rowBreaks>
  <colBreaks count="1" manualBreakCount="1">
    <brk id="7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LC-E6600/MX</dc:creator>
  <cp:keywords/>
  <dc:description/>
  <cp:lastModifiedBy>中谷　勝彦</cp:lastModifiedBy>
  <cp:lastPrinted>2010-08-23T03:41:07Z</cp:lastPrinted>
  <dcterms:created xsi:type="dcterms:W3CDTF">2008-03-05T08:08:52Z</dcterms:created>
  <dcterms:modified xsi:type="dcterms:W3CDTF">2011-04-16T22:41:47Z</dcterms:modified>
  <cp:category/>
  <cp:version/>
  <cp:contentType/>
  <cp:contentStatus/>
</cp:coreProperties>
</file>